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Engenharia-GPOC\GPOC\Funcionarios\Rodrigo\Obras\PGDM fachada\1140-2018 obra\"/>
    </mc:Choice>
  </mc:AlternateContent>
  <bookViews>
    <workbookView xWindow="0" yWindow="0" windowWidth="15360" windowHeight="8205"/>
  </bookViews>
  <sheets>
    <sheet name="PGDM DIVERSAS AGÊNCIAS" sheetId="1" r:id="rId1"/>
  </sheets>
  <externalReferences>
    <externalReference r:id="rId2"/>
  </externalReferences>
  <definedNames>
    <definedName name="_xlnm.Print_Area" localSheetId="0">'PGDM DIVERSAS AGÊNCIAS'!$A$1:$K$1749</definedName>
    <definedName name="autoshape" localSheetId="0">'PGDM DIVERSAS AGÊNCIAS'!#REF!</definedName>
    <definedName name="autoshape">[1]Niterói!#REF!</definedName>
    <definedName name="_xlnm.Print_Titles" localSheetId="0">'PGDM DIVERSAS AGÊNCIAS'!$12:$13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3" i="1" l="1"/>
  <c r="H501" i="1" l="1"/>
  <c r="J1741" i="1" l="1"/>
  <c r="J1743" i="1"/>
  <c r="J1745" i="1"/>
  <c r="J1746" i="1"/>
  <c r="I1746" i="1"/>
  <c r="J1744" i="1"/>
  <c r="I1744" i="1"/>
  <c r="J1742" i="1"/>
  <c r="I1742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3" i="1"/>
  <c r="I1733" i="1"/>
  <c r="I1726" i="1"/>
  <c r="I1725" i="1"/>
  <c r="J1731" i="1"/>
  <c r="I1731" i="1"/>
  <c r="J1730" i="1"/>
  <c r="I1730" i="1"/>
  <c r="J1729" i="1"/>
  <c r="I1729" i="1"/>
  <c r="J1728" i="1"/>
  <c r="I1728" i="1"/>
  <c r="J1727" i="1"/>
  <c r="I1727" i="1"/>
  <c r="J1724" i="1"/>
  <c r="I1724" i="1"/>
  <c r="J1723" i="1"/>
  <c r="I1723" i="1"/>
  <c r="J1722" i="1"/>
  <c r="I1722" i="1"/>
  <c r="J1721" i="1"/>
  <c r="I1721" i="1"/>
  <c r="J1720" i="1"/>
  <c r="I1720" i="1"/>
  <c r="J1715" i="1"/>
  <c r="J1718" i="1"/>
  <c r="I1718" i="1"/>
  <c r="J1717" i="1"/>
  <c r="I1717" i="1"/>
  <c r="J1716" i="1"/>
  <c r="I1716" i="1"/>
  <c r="J1714" i="1"/>
  <c r="I1714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83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5" i="1"/>
  <c r="I1685" i="1"/>
  <c r="J1684" i="1"/>
  <c r="I1684" i="1"/>
  <c r="J1682" i="1"/>
  <c r="I1682" i="1"/>
  <c r="J1681" i="1"/>
  <c r="I1681" i="1"/>
  <c r="J1680" i="1"/>
  <c r="I1680" i="1"/>
  <c r="J1679" i="1"/>
  <c r="I1679" i="1"/>
  <c r="J1678" i="1"/>
  <c r="I1678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70" i="1"/>
  <c r="I1670" i="1"/>
  <c r="J1669" i="1"/>
  <c r="I1669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6" i="1"/>
  <c r="I1656" i="1"/>
  <c r="J1655" i="1"/>
  <c r="I1655" i="1"/>
  <c r="J1654" i="1"/>
  <c r="I1654" i="1"/>
  <c r="J1647" i="1"/>
  <c r="J1653" i="1"/>
  <c r="I1653" i="1"/>
  <c r="J1652" i="1"/>
  <c r="I1652" i="1"/>
  <c r="J1650" i="1"/>
  <c r="I1650" i="1"/>
  <c r="J1649" i="1"/>
  <c r="I1649" i="1"/>
  <c r="J1648" i="1"/>
  <c r="I1648" i="1"/>
  <c r="J1646" i="1"/>
  <c r="I1646" i="1"/>
  <c r="J1645" i="1"/>
  <c r="I1645" i="1"/>
  <c r="J1644" i="1"/>
  <c r="I1644" i="1"/>
  <c r="J1643" i="1"/>
  <c r="I1643" i="1"/>
  <c r="J1642" i="1"/>
  <c r="I1642" i="1"/>
  <c r="J1641" i="1"/>
  <c r="I1641" i="1"/>
  <c r="J1640" i="1"/>
  <c r="I1640" i="1"/>
  <c r="J1639" i="1"/>
  <c r="I1639" i="1"/>
  <c r="J1638" i="1"/>
  <c r="I1638" i="1"/>
  <c r="J1637" i="1"/>
  <c r="I1637" i="1"/>
  <c r="J1636" i="1"/>
  <c r="I1636" i="1"/>
  <c r="J1635" i="1"/>
  <c r="I1635" i="1"/>
  <c r="J1634" i="1"/>
  <c r="I1634" i="1"/>
  <c r="J1633" i="1"/>
  <c r="I1633" i="1"/>
  <c r="J1632" i="1"/>
  <c r="I1632" i="1"/>
  <c r="J1631" i="1"/>
  <c r="I1631" i="1"/>
  <c r="J1630" i="1"/>
  <c r="I1630" i="1"/>
  <c r="J1629" i="1"/>
  <c r="I1629" i="1"/>
  <c r="J1628" i="1"/>
  <c r="I1628" i="1"/>
  <c r="J1626" i="1"/>
  <c r="I1626" i="1"/>
  <c r="J1624" i="1"/>
  <c r="I1624" i="1"/>
  <c r="J1623" i="1"/>
  <c r="I1623" i="1"/>
  <c r="J1622" i="1"/>
  <c r="I1622" i="1"/>
  <c r="J1621" i="1"/>
  <c r="I1621" i="1"/>
  <c r="J1620" i="1"/>
  <c r="I1620" i="1"/>
  <c r="J1619" i="1"/>
  <c r="I1619" i="1"/>
  <c r="J1618" i="1"/>
  <c r="I1618" i="1"/>
  <c r="J1617" i="1"/>
  <c r="I1617" i="1"/>
  <c r="J1615" i="1"/>
  <c r="I1615" i="1"/>
  <c r="J1614" i="1"/>
  <c r="I1614" i="1"/>
  <c r="J1613" i="1"/>
  <c r="I1613" i="1"/>
  <c r="J1612" i="1"/>
  <c r="I1612" i="1"/>
  <c r="J1611" i="1"/>
  <c r="I1611" i="1"/>
  <c r="J1610" i="1"/>
  <c r="I1610" i="1"/>
  <c r="J1608" i="1"/>
  <c r="I1608" i="1"/>
  <c r="J1607" i="1"/>
  <c r="I1607" i="1"/>
  <c r="J1606" i="1"/>
  <c r="I1606" i="1"/>
  <c r="J1605" i="1"/>
  <c r="I1605" i="1"/>
  <c r="J1604" i="1"/>
  <c r="I1604" i="1"/>
  <c r="J1603" i="1"/>
  <c r="I1603" i="1"/>
  <c r="J1601" i="1"/>
  <c r="I1601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92" i="1"/>
  <c r="I1592" i="1"/>
  <c r="J1591" i="1"/>
  <c r="I1591" i="1"/>
  <c r="J1581" i="1"/>
  <c r="J1586" i="1"/>
  <c r="I1586" i="1"/>
  <c r="J1583" i="1"/>
  <c r="I1583" i="1"/>
  <c r="J1582" i="1"/>
  <c r="I1582" i="1"/>
  <c r="J1578" i="1"/>
  <c r="I1578" i="1"/>
  <c r="J1577" i="1"/>
  <c r="I1577" i="1"/>
  <c r="J1576" i="1"/>
  <c r="I1576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3" i="1"/>
  <c r="I1563" i="1"/>
  <c r="J1562" i="1"/>
  <c r="I1562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0" i="1"/>
  <c r="I1540" i="1"/>
  <c r="J1532" i="1"/>
  <c r="I1532" i="1"/>
  <c r="J1539" i="1"/>
  <c r="I1539" i="1"/>
  <c r="J1531" i="1"/>
  <c r="I1531" i="1"/>
  <c r="J1527" i="1"/>
  <c r="I1527" i="1"/>
  <c r="J1525" i="1"/>
  <c r="I1525" i="1"/>
  <c r="J1524" i="1"/>
  <c r="I1524" i="1"/>
  <c r="J1523" i="1"/>
  <c r="I1523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3" i="1"/>
  <c r="I1513" i="1"/>
  <c r="J1509" i="1"/>
  <c r="I1509" i="1"/>
  <c r="J1508" i="1"/>
  <c r="I1508" i="1"/>
  <c r="J1507" i="1"/>
  <c r="I1507" i="1"/>
  <c r="J1506" i="1"/>
  <c r="I1506" i="1"/>
  <c r="J1504" i="1"/>
  <c r="I1504" i="1"/>
  <c r="J1502" i="1"/>
  <c r="I1502" i="1"/>
  <c r="J1500" i="1"/>
  <c r="I1500" i="1"/>
  <c r="J1499" i="1"/>
  <c r="I1499" i="1"/>
  <c r="J1498" i="1"/>
  <c r="I1498" i="1"/>
  <c r="J1496" i="1"/>
  <c r="I1496" i="1"/>
  <c r="J1493" i="1"/>
  <c r="I1493" i="1"/>
  <c r="J1491" i="1"/>
  <c r="I1491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1" i="1"/>
  <c r="I1481" i="1"/>
  <c r="J1479" i="1"/>
  <c r="J1478" i="1"/>
  <c r="J1477" i="1"/>
  <c r="J1476" i="1"/>
  <c r="J1475" i="1"/>
  <c r="J1474" i="1"/>
  <c r="J1473" i="1"/>
  <c r="J1472" i="1"/>
  <c r="J1471" i="1"/>
  <c r="J1470" i="1"/>
  <c r="K1513" i="1"/>
  <c r="K1515" i="1"/>
  <c r="K1516" i="1"/>
  <c r="K1517" i="1"/>
  <c r="K1518" i="1"/>
  <c r="K1519" i="1"/>
  <c r="K1520" i="1"/>
  <c r="K1521" i="1"/>
  <c r="K1523" i="1"/>
  <c r="K1524" i="1"/>
  <c r="K1525" i="1"/>
  <c r="K1527" i="1"/>
  <c r="K1528" i="1"/>
  <c r="J1528" i="1"/>
  <c r="I1528" i="1"/>
  <c r="G1528" i="1"/>
  <c r="F1528" i="1"/>
  <c r="H1527" i="1"/>
  <c r="J1464" i="1"/>
  <c r="J1461" i="1"/>
  <c r="J1458" i="1"/>
  <c r="J1457" i="1"/>
  <c r="J1456" i="1"/>
  <c r="J1463" i="1"/>
  <c r="I1463" i="1"/>
  <c r="J1462" i="1"/>
  <c r="I1462" i="1"/>
  <c r="J1460" i="1"/>
  <c r="I1460" i="1"/>
  <c r="J1459" i="1"/>
  <c r="I1459" i="1"/>
  <c r="J1455" i="1"/>
  <c r="I1455" i="1"/>
  <c r="J1454" i="1"/>
  <c r="I1454" i="1"/>
  <c r="J1453" i="1"/>
  <c r="I1453" i="1"/>
  <c r="J1452" i="1"/>
  <c r="I1452" i="1"/>
  <c r="J1451" i="1"/>
  <c r="I1451" i="1"/>
  <c r="J1449" i="1"/>
  <c r="I1449" i="1"/>
  <c r="J1448" i="1"/>
  <c r="I1448" i="1"/>
  <c r="J1447" i="1"/>
  <c r="I1447" i="1"/>
  <c r="J1446" i="1"/>
  <c r="I1446" i="1"/>
  <c r="J1444" i="1"/>
  <c r="I1444" i="1"/>
  <c r="J1443" i="1"/>
  <c r="I1443" i="1"/>
  <c r="J1441" i="1"/>
  <c r="I1441" i="1"/>
  <c r="J1440" i="1"/>
  <c r="I1440" i="1"/>
  <c r="J1438" i="1"/>
  <c r="I1438" i="1"/>
  <c r="J1436" i="1"/>
  <c r="I1434" i="1"/>
  <c r="J1435" i="1"/>
  <c r="I1435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3" i="1"/>
  <c r="I1423" i="1"/>
  <c r="J1422" i="1"/>
  <c r="I1422" i="1"/>
  <c r="J1421" i="1"/>
  <c r="I1421" i="1"/>
  <c r="J1419" i="1"/>
  <c r="I1417" i="1"/>
  <c r="I1416" i="1"/>
  <c r="J1418" i="1"/>
  <c r="I1418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399" i="1"/>
  <c r="J1401" i="1"/>
  <c r="I1401" i="1"/>
  <c r="J1400" i="1"/>
  <c r="I1400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3" i="1"/>
  <c r="I1383" i="1"/>
  <c r="J1382" i="1"/>
  <c r="I1382" i="1"/>
  <c r="J1381" i="1"/>
  <c r="I1381" i="1"/>
  <c r="J1376" i="1"/>
  <c r="J1379" i="1"/>
  <c r="I1379" i="1"/>
  <c r="J1378" i="1"/>
  <c r="I1378" i="1"/>
  <c r="J1377" i="1"/>
  <c r="I1377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5" i="1"/>
  <c r="I1365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5" i="1"/>
  <c r="I1355" i="1"/>
  <c r="J1354" i="1"/>
  <c r="I1354" i="1"/>
  <c r="J1353" i="1"/>
  <c r="I1353" i="1"/>
  <c r="J1352" i="1"/>
  <c r="I1352" i="1"/>
  <c r="J1351" i="1"/>
  <c r="I1351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28" i="1"/>
  <c r="I1328" i="1"/>
  <c r="J1323" i="1"/>
  <c r="J1325" i="1"/>
  <c r="I1325" i="1"/>
  <c r="J1324" i="1"/>
  <c r="I1324" i="1"/>
  <c r="J1322" i="1"/>
  <c r="I1322" i="1"/>
  <c r="J1321" i="1"/>
  <c r="I1321" i="1"/>
  <c r="J1320" i="1"/>
  <c r="I1320" i="1"/>
  <c r="J1317" i="1"/>
  <c r="I1317" i="1"/>
  <c r="J1315" i="1"/>
  <c r="I1315" i="1"/>
  <c r="J1314" i="1"/>
  <c r="I1314" i="1"/>
  <c r="J1312" i="1"/>
  <c r="I1312" i="1"/>
  <c r="J1311" i="1"/>
  <c r="I1311" i="1"/>
  <c r="J1310" i="1"/>
  <c r="I1310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298" i="1"/>
  <c r="I1298" i="1"/>
  <c r="J1297" i="1"/>
  <c r="I1297" i="1"/>
  <c r="J1295" i="1"/>
  <c r="I1295" i="1"/>
  <c r="J1294" i="1"/>
  <c r="I1294" i="1"/>
  <c r="J1293" i="1"/>
  <c r="I1293" i="1"/>
  <c r="J1292" i="1"/>
  <c r="I1292" i="1"/>
  <c r="J1291" i="1"/>
  <c r="I1291" i="1"/>
  <c r="J1289" i="1"/>
  <c r="I1289" i="1"/>
  <c r="J1285" i="1"/>
  <c r="I1285" i="1"/>
  <c r="J1284" i="1"/>
  <c r="I1284" i="1"/>
  <c r="J1283" i="1"/>
  <c r="I1283" i="1"/>
  <c r="J1282" i="1"/>
  <c r="I1282" i="1"/>
  <c r="J1281" i="1"/>
  <c r="I1281" i="1"/>
  <c r="J1279" i="1"/>
  <c r="I1279" i="1"/>
  <c r="J1278" i="1"/>
  <c r="I1278" i="1"/>
  <c r="J1277" i="1"/>
  <c r="I1277" i="1"/>
  <c r="J1275" i="1"/>
  <c r="I1275" i="1"/>
  <c r="J1273" i="1"/>
  <c r="I1273" i="1"/>
  <c r="J1270" i="1"/>
  <c r="I1270" i="1"/>
  <c r="J1268" i="1"/>
  <c r="I1268" i="1"/>
  <c r="J1266" i="1"/>
  <c r="I1266" i="1"/>
  <c r="J1265" i="1"/>
  <c r="I1265" i="1"/>
  <c r="J1264" i="1"/>
  <c r="I1264" i="1"/>
  <c r="J1262" i="1"/>
  <c r="I1262" i="1"/>
  <c r="J1261" i="1"/>
  <c r="I1261" i="1"/>
  <c r="J1259" i="1"/>
  <c r="J1258" i="1"/>
  <c r="J1257" i="1"/>
  <c r="J1256" i="1"/>
  <c r="J1255" i="1"/>
  <c r="J1254" i="1"/>
  <c r="J1253" i="1"/>
  <c r="J1252" i="1"/>
  <c r="J1251" i="1"/>
  <c r="J1250" i="1"/>
  <c r="J1240" i="1"/>
  <c r="K1240" i="1" s="1"/>
  <c r="J1243" i="1"/>
  <c r="I1243" i="1"/>
  <c r="J1242" i="1"/>
  <c r="I1242" i="1"/>
  <c r="K1242" i="1" s="1"/>
  <c r="J1241" i="1"/>
  <c r="I1241" i="1"/>
  <c r="J1239" i="1"/>
  <c r="I1239" i="1"/>
  <c r="K1239" i="1" s="1"/>
  <c r="J1238" i="1"/>
  <c r="I1238" i="1"/>
  <c r="J1235" i="1"/>
  <c r="I1235" i="1"/>
  <c r="J1234" i="1"/>
  <c r="I1234" i="1"/>
  <c r="J1233" i="1"/>
  <c r="I1233" i="1"/>
  <c r="J1232" i="1"/>
  <c r="I1232" i="1"/>
  <c r="J1231" i="1"/>
  <c r="I1231" i="1"/>
  <c r="K1231" i="1" s="1"/>
  <c r="J1230" i="1"/>
  <c r="I1230" i="1"/>
  <c r="J1229" i="1"/>
  <c r="I1229" i="1"/>
  <c r="J1228" i="1"/>
  <c r="I1228" i="1"/>
  <c r="J1226" i="1"/>
  <c r="I1226" i="1"/>
  <c r="K1226" i="1" s="1"/>
  <c r="J1225" i="1"/>
  <c r="I1225" i="1"/>
  <c r="J1223" i="1"/>
  <c r="I1223" i="1"/>
  <c r="J1222" i="1"/>
  <c r="I1222" i="1"/>
  <c r="J1221" i="1"/>
  <c r="I1221" i="1"/>
  <c r="K1221" i="1" s="1"/>
  <c r="J1220" i="1"/>
  <c r="I1220" i="1"/>
  <c r="J1219" i="1"/>
  <c r="I1219" i="1"/>
  <c r="J1218" i="1"/>
  <c r="I1218" i="1"/>
  <c r="J1217" i="1"/>
  <c r="I1217" i="1"/>
  <c r="K1217" i="1" s="1"/>
  <c r="J1216" i="1"/>
  <c r="I1216" i="1"/>
  <c r="J1215" i="1"/>
  <c r="I1215" i="1"/>
  <c r="J1210" i="1"/>
  <c r="I1210" i="1"/>
  <c r="J1209" i="1"/>
  <c r="I1209" i="1"/>
  <c r="K1209" i="1" s="1"/>
  <c r="J1208" i="1"/>
  <c r="I1208" i="1"/>
  <c r="J1207" i="1"/>
  <c r="I1207" i="1"/>
  <c r="J1206" i="1"/>
  <c r="I1206" i="1"/>
  <c r="J1205" i="1"/>
  <c r="I1205" i="1"/>
  <c r="K1205" i="1" s="1"/>
  <c r="J1204" i="1"/>
  <c r="I1204" i="1"/>
  <c r="J1203" i="1"/>
  <c r="I1203" i="1"/>
  <c r="J1202" i="1"/>
  <c r="I1202" i="1"/>
  <c r="J1201" i="1"/>
  <c r="I1201" i="1"/>
  <c r="K1201" i="1" s="1"/>
  <c r="J1200" i="1"/>
  <c r="I1200" i="1"/>
  <c r="J1199" i="1"/>
  <c r="I1199" i="1"/>
  <c r="J1198" i="1"/>
  <c r="I1198" i="1"/>
  <c r="J1196" i="1"/>
  <c r="I1196" i="1"/>
  <c r="K1196" i="1" s="1"/>
  <c r="J1195" i="1"/>
  <c r="I1195" i="1"/>
  <c r="J1194" i="1"/>
  <c r="I1194" i="1"/>
  <c r="J1193" i="1"/>
  <c r="I1193" i="1"/>
  <c r="J1192" i="1"/>
  <c r="I1192" i="1"/>
  <c r="K1192" i="1" s="1"/>
  <c r="J1191" i="1"/>
  <c r="I1191" i="1"/>
  <c r="J1190" i="1"/>
  <c r="I1190" i="1"/>
  <c r="J1189" i="1"/>
  <c r="I1189" i="1"/>
  <c r="J1188" i="1"/>
  <c r="I1188" i="1"/>
  <c r="I1211" i="1" s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3" i="1"/>
  <c r="I1143" i="1"/>
  <c r="J1142" i="1"/>
  <c r="I1142" i="1"/>
  <c r="J1140" i="1"/>
  <c r="I1140" i="1"/>
  <c r="J1139" i="1"/>
  <c r="I1139" i="1"/>
  <c r="J1138" i="1"/>
  <c r="I1138" i="1"/>
  <c r="J1136" i="1"/>
  <c r="I1136" i="1"/>
  <c r="J1135" i="1"/>
  <c r="I1135" i="1"/>
  <c r="J1134" i="1"/>
  <c r="I1134" i="1"/>
  <c r="J1133" i="1"/>
  <c r="I1133" i="1"/>
  <c r="J1132" i="1"/>
  <c r="I1132" i="1"/>
  <c r="J1128" i="1"/>
  <c r="I1128" i="1"/>
  <c r="J1127" i="1"/>
  <c r="I1127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1" i="1"/>
  <c r="I1091" i="1"/>
  <c r="J1090" i="1"/>
  <c r="I1090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0" i="1"/>
  <c r="I1080" i="1"/>
  <c r="J1079" i="1"/>
  <c r="I1079" i="1"/>
  <c r="J1078" i="1"/>
  <c r="I1078" i="1"/>
  <c r="J1077" i="1"/>
  <c r="I1077" i="1"/>
  <c r="J1076" i="1"/>
  <c r="I1076" i="1"/>
  <c r="J1074" i="1"/>
  <c r="I1074" i="1"/>
  <c r="J1073" i="1"/>
  <c r="I1073" i="1"/>
  <c r="J1072" i="1"/>
  <c r="I1072" i="1"/>
  <c r="J1071" i="1"/>
  <c r="I1071" i="1"/>
  <c r="J1069" i="1"/>
  <c r="I1069" i="1"/>
  <c r="J1068" i="1"/>
  <c r="I1068" i="1"/>
  <c r="J1063" i="1"/>
  <c r="I1063" i="1"/>
  <c r="J1058" i="1"/>
  <c r="J1060" i="1"/>
  <c r="I1060" i="1"/>
  <c r="J1059" i="1"/>
  <c r="I1059" i="1"/>
  <c r="J1057" i="1"/>
  <c r="I1057" i="1"/>
  <c r="J1056" i="1"/>
  <c r="I1056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27" i="1"/>
  <c r="I1027" i="1"/>
  <c r="J1025" i="1"/>
  <c r="I1025" i="1"/>
  <c r="J1024" i="1"/>
  <c r="I1024" i="1"/>
  <c r="J1022" i="1"/>
  <c r="I1022" i="1"/>
  <c r="J1021" i="1"/>
  <c r="I1021" i="1"/>
  <c r="J1020" i="1"/>
  <c r="I1020" i="1"/>
  <c r="J1019" i="1"/>
  <c r="I1019" i="1"/>
  <c r="J1018" i="1"/>
  <c r="I1018" i="1"/>
  <c r="J1016" i="1"/>
  <c r="I1016" i="1"/>
  <c r="J1012" i="1"/>
  <c r="I1012" i="1"/>
  <c r="J1011" i="1"/>
  <c r="I1011" i="1"/>
  <c r="J1010" i="1"/>
  <c r="I1010" i="1"/>
  <c r="J1008" i="1"/>
  <c r="I1008" i="1"/>
  <c r="J1007" i="1"/>
  <c r="I1007" i="1"/>
  <c r="J1005" i="1"/>
  <c r="I1005" i="1"/>
  <c r="J1002" i="1"/>
  <c r="I1002" i="1"/>
  <c r="J1001" i="1"/>
  <c r="I1001" i="1"/>
  <c r="J1000" i="1"/>
  <c r="I1000" i="1"/>
  <c r="J998" i="1"/>
  <c r="I998" i="1"/>
  <c r="J997" i="1"/>
  <c r="I997" i="1"/>
  <c r="J995" i="1"/>
  <c r="I995" i="1"/>
  <c r="J993" i="1"/>
  <c r="I993" i="1"/>
  <c r="J992" i="1"/>
  <c r="I992" i="1"/>
  <c r="J990" i="1"/>
  <c r="I990" i="1"/>
  <c r="J988" i="1"/>
  <c r="I988" i="1"/>
  <c r="J986" i="1"/>
  <c r="I986" i="1"/>
  <c r="J985" i="1"/>
  <c r="I985" i="1"/>
  <c r="J983" i="1"/>
  <c r="I983" i="1"/>
  <c r="J982" i="1"/>
  <c r="I982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3" i="1"/>
  <c r="I963" i="1"/>
  <c r="J962" i="1"/>
  <c r="K962" i="1" s="1"/>
  <c r="I962" i="1"/>
  <c r="J961" i="1"/>
  <c r="I961" i="1"/>
  <c r="J960" i="1"/>
  <c r="I960" i="1"/>
  <c r="J959" i="1"/>
  <c r="I959" i="1"/>
  <c r="J958" i="1"/>
  <c r="K958" i="1" s="1"/>
  <c r="I958" i="1"/>
  <c r="J956" i="1"/>
  <c r="I956" i="1"/>
  <c r="J955" i="1"/>
  <c r="I955" i="1"/>
  <c r="J953" i="1"/>
  <c r="I953" i="1"/>
  <c r="J952" i="1"/>
  <c r="K952" i="1" s="1"/>
  <c r="I952" i="1"/>
  <c r="J951" i="1"/>
  <c r="I951" i="1"/>
  <c r="J949" i="1"/>
  <c r="I949" i="1"/>
  <c r="J948" i="1"/>
  <c r="I948" i="1"/>
  <c r="J947" i="1"/>
  <c r="K947" i="1" s="1"/>
  <c r="I947" i="1"/>
  <c r="J946" i="1"/>
  <c r="I946" i="1"/>
  <c r="J945" i="1"/>
  <c r="I945" i="1"/>
  <c r="J943" i="1"/>
  <c r="I943" i="1"/>
  <c r="J942" i="1"/>
  <c r="K942" i="1" s="1"/>
  <c r="I942" i="1"/>
  <c r="J941" i="1"/>
  <c r="I941" i="1"/>
  <c r="J940" i="1"/>
  <c r="K940" i="1" s="1"/>
  <c r="I940" i="1"/>
  <c r="J938" i="1"/>
  <c r="I938" i="1"/>
  <c r="J937" i="1"/>
  <c r="K937" i="1" s="1"/>
  <c r="I937" i="1"/>
  <c r="J934" i="1"/>
  <c r="J935" i="1"/>
  <c r="I935" i="1"/>
  <c r="J933" i="1"/>
  <c r="I933" i="1"/>
  <c r="J932" i="1"/>
  <c r="I932" i="1"/>
  <c r="J930" i="1"/>
  <c r="I930" i="1"/>
  <c r="J929" i="1"/>
  <c r="I929" i="1"/>
  <c r="K929" i="1" s="1"/>
  <c r="J928" i="1"/>
  <c r="I928" i="1"/>
  <c r="J927" i="1"/>
  <c r="I927" i="1"/>
  <c r="J926" i="1"/>
  <c r="I926" i="1"/>
  <c r="J925" i="1"/>
  <c r="I925" i="1"/>
  <c r="K925" i="1" s="1"/>
  <c r="J924" i="1"/>
  <c r="I924" i="1"/>
  <c r="J923" i="1"/>
  <c r="I923" i="1"/>
  <c r="J922" i="1"/>
  <c r="I922" i="1"/>
  <c r="J921" i="1"/>
  <c r="I921" i="1"/>
  <c r="K921" i="1" s="1"/>
  <c r="J919" i="1"/>
  <c r="I919" i="1"/>
  <c r="J918" i="1"/>
  <c r="I918" i="1"/>
  <c r="I964" i="1" s="1"/>
  <c r="J917" i="1"/>
  <c r="I917" i="1"/>
  <c r="J912" i="1"/>
  <c r="J915" i="1"/>
  <c r="K915" i="1" s="1"/>
  <c r="I915" i="1"/>
  <c r="J914" i="1"/>
  <c r="I914" i="1"/>
  <c r="J913" i="1"/>
  <c r="I913" i="1"/>
  <c r="J911" i="1"/>
  <c r="I911" i="1"/>
  <c r="J910" i="1"/>
  <c r="K910" i="1" s="1"/>
  <c r="I910" i="1"/>
  <c r="J909" i="1"/>
  <c r="I909" i="1"/>
  <c r="J908" i="1"/>
  <c r="K908" i="1" s="1"/>
  <c r="I908" i="1"/>
  <c r="J907" i="1"/>
  <c r="I907" i="1"/>
  <c r="J906" i="1"/>
  <c r="K906" i="1" s="1"/>
  <c r="I906" i="1"/>
  <c r="J905" i="1"/>
  <c r="I905" i="1"/>
  <c r="J904" i="1"/>
  <c r="K904" i="1" s="1"/>
  <c r="I904" i="1"/>
  <c r="J903" i="1"/>
  <c r="I903" i="1"/>
  <c r="J901" i="1"/>
  <c r="K901" i="1" s="1"/>
  <c r="I901" i="1"/>
  <c r="J899" i="1"/>
  <c r="I899" i="1"/>
  <c r="J898" i="1"/>
  <c r="K898" i="1" s="1"/>
  <c r="I898" i="1"/>
  <c r="J897" i="1"/>
  <c r="I897" i="1"/>
  <c r="J896" i="1"/>
  <c r="K896" i="1" s="1"/>
  <c r="I896" i="1"/>
  <c r="J895" i="1"/>
  <c r="I895" i="1"/>
  <c r="J894" i="1"/>
  <c r="K894" i="1" s="1"/>
  <c r="I894" i="1"/>
  <c r="J893" i="1"/>
  <c r="I893" i="1"/>
  <c r="J891" i="1"/>
  <c r="K891" i="1" s="1"/>
  <c r="I891" i="1"/>
  <c r="J890" i="1"/>
  <c r="I890" i="1"/>
  <c r="J889" i="1"/>
  <c r="K889" i="1" s="1"/>
  <c r="I889" i="1"/>
  <c r="J888" i="1"/>
  <c r="I888" i="1"/>
  <c r="J887" i="1"/>
  <c r="K887" i="1" s="1"/>
  <c r="I887" i="1"/>
  <c r="J885" i="1"/>
  <c r="I885" i="1"/>
  <c r="J884" i="1"/>
  <c r="K884" i="1" s="1"/>
  <c r="I884" i="1"/>
  <c r="J883" i="1"/>
  <c r="I883" i="1"/>
  <c r="J882" i="1"/>
  <c r="K882" i="1" s="1"/>
  <c r="I882" i="1"/>
  <c r="J881" i="1"/>
  <c r="I881" i="1"/>
  <c r="J880" i="1"/>
  <c r="K880" i="1" s="1"/>
  <c r="I880" i="1"/>
  <c r="J878" i="1"/>
  <c r="I878" i="1"/>
  <c r="J877" i="1"/>
  <c r="K877" i="1" s="1"/>
  <c r="I877" i="1"/>
  <c r="J876" i="1"/>
  <c r="I876" i="1"/>
  <c r="J875" i="1"/>
  <c r="K875" i="1" s="1"/>
  <c r="I875" i="1"/>
  <c r="J874" i="1"/>
  <c r="I874" i="1"/>
  <c r="J873" i="1"/>
  <c r="K873" i="1" s="1"/>
  <c r="I873" i="1"/>
  <c r="J872" i="1"/>
  <c r="I872" i="1"/>
  <c r="J871" i="1"/>
  <c r="I871" i="1"/>
  <c r="J870" i="1"/>
  <c r="I870" i="1"/>
  <c r="J869" i="1"/>
  <c r="K869" i="1" s="1"/>
  <c r="K964" i="1" s="1"/>
  <c r="I869" i="1"/>
  <c r="J868" i="1"/>
  <c r="I868" i="1"/>
  <c r="J863" i="1"/>
  <c r="J864" i="1" s="1"/>
  <c r="J865" i="1" s="1"/>
  <c r="I863" i="1"/>
  <c r="J857" i="1"/>
  <c r="J860" i="1"/>
  <c r="I860" i="1"/>
  <c r="K860" i="1" s="1"/>
  <c r="J859" i="1"/>
  <c r="I859" i="1"/>
  <c r="J858" i="1"/>
  <c r="I858" i="1"/>
  <c r="J856" i="1"/>
  <c r="I856" i="1"/>
  <c r="J855" i="1"/>
  <c r="I855" i="1"/>
  <c r="K855" i="1" s="1"/>
  <c r="J854" i="1"/>
  <c r="I854" i="1"/>
  <c r="J853" i="1"/>
  <c r="I853" i="1"/>
  <c r="K853" i="1" s="1"/>
  <c r="K861" i="1" s="1"/>
  <c r="J850" i="1"/>
  <c r="I850" i="1"/>
  <c r="J849" i="1"/>
  <c r="I849" i="1"/>
  <c r="K849" i="1" s="1"/>
  <c r="J848" i="1"/>
  <c r="I848" i="1"/>
  <c r="J847" i="1"/>
  <c r="I847" i="1"/>
  <c r="K847" i="1" s="1"/>
  <c r="J846" i="1"/>
  <c r="I846" i="1"/>
  <c r="J845" i="1"/>
  <c r="I845" i="1"/>
  <c r="K845" i="1" s="1"/>
  <c r="J844" i="1"/>
  <c r="I844" i="1"/>
  <c r="J843" i="1"/>
  <c r="I843" i="1"/>
  <c r="K843" i="1" s="1"/>
  <c r="J841" i="1"/>
  <c r="I841" i="1"/>
  <c r="J840" i="1"/>
  <c r="I840" i="1"/>
  <c r="K840" i="1" s="1"/>
  <c r="J839" i="1"/>
  <c r="I839" i="1"/>
  <c r="J838" i="1"/>
  <c r="I838" i="1"/>
  <c r="K838" i="1" s="1"/>
  <c r="J837" i="1"/>
  <c r="I837" i="1"/>
  <c r="J836" i="1"/>
  <c r="I836" i="1"/>
  <c r="K836" i="1" s="1"/>
  <c r="J835" i="1"/>
  <c r="I835" i="1"/>
  <c r="J833" i="1"/>
  <c r="I833" i="1"/>
  <c r="K833" i="1" s="1"/>
  <c r="J832" i="1"/>
  <c r="I832" i="1"/>
  <c r="J831" i="1"/>
  <c r="I831" i="1"/>
  <c r="K831" i="1" s="1"/>
  <c r="J830" i="1"/>
  <c r="I830" i="1"/>
  <c r="J825" i="1"/>
  <c r="I825" i="1"/>
  <c r="K825" i="1" s="1"/>
  <c r="J824" i="1"/>
  <c r="I824" i="1"/>
  <c r="J822" i="1"/>
  <c r="I822" i="1"/>
  <c r="K822" i="1" s="1"/>
  <c r="J821" i="1"/>
  <c r="I821" i="1"/>
  <c r="J820" i="1"/>
  <c r="I820" i="1"/>
  <c r="K820" i="1" s="1"/>
  <c r="J819" i="1"/>
  <c r="I819" i="1"/>
  <c r="J818" i="1"/>
  <c r="I818" i="1"/>
  <c r="K818" i="1" s="1"/>
  <c r="K826" i="1" s="1"/>
  <c r="J816" i="1"/>
  <c r="I816" i="1"/>
  <c r="J812" i="1"/>
  <c r="I812" i="1"/>
  <c r="K812" i="1" s="1"/>
  <c r="J811" i="1"/>
  <c r="I811" i="1"/>
  <c r="J810" i="1"/>
  <c r="I810" i="1"/>
  <c r="K810" i="1" s="1"/>
  <c r="J809" i="1"/>
  <c r="I809" i="1"/>
  <c r="J808" i="1"/>
  <c r="I808" i="1"/>
  <c r="K808" i="1" s="1"/>
  <c r="J806" i="1"/>
  <c r="I806" i="1"/>
  <c r="J805" i="1"/>
  <c r="I805" i="1"/>
  <c r="K805" i="1" s="1"/>
  <c r="J804" i="1"/>
  <c r="I804" i="1"/>
  <c r="J802" i="1"/>
  <c r="I802" i="1"/>
  <c r="K802" i="1" s="1"/>
  <c r="J800" i="1"/>
  <c r="I800" i="1"/>
  <c r="J797" i="1"/>
  <c r="I797" i="1"/>
  <c r="K797" i="1" s="1"/>
  <c r="J795" i="1"/>
  <c r="I795" i="1"/>
  <c r="J793" i="1"/>
  <c r="I793" i="1"/>
  <c r="K793" i="1" s="1"/>
  <c r="J792" i="1"/>
  <c r="I792" i="1"/>
  <c r="J791" i="1"/>
  <c r="I791" i="1"/>
  <c r="K791" i="1" s="1"/>
  <c r="J789" i="1"/>
  <c r="I789" i="1"/>
  <c r="J788" i="1"/>
  <c r="I788" i="1"/>
  <c r="K788" i="1" s="1"/>
  <c r="J786" i="1"/>
  <c r="J785" i="1"/>
  <c r="J784" i="1"/>
  <c r="J783" i="1"/>
  <c r="K783" i="1" s="1"/>
  <c r="J782" i="1"/>
  <c r="J781" i="1"/>
  <c r="J780" i="1"/>
  <c r="J779" i="1"/>
  <c r="K779" i="1" s="1"/>
  <c r="J778" i="1"/>
  <c r="J777" i="1"/>
  <c r="J776" i="1"/>
  <c r="J775" i="1"/>
  <c r="K775" i="1" s="1"/>
  <c r="K813" i="1" s="1"/>
  <c r="J769" i="1"/>
  <c r="I769" i="1"/>
  <c r="J768" i="1"/>
  <c r="I768" i="1"/>
  <c r="J767" i="1"/>
  <c r="I767" i="1"/>
  <c r="J766" i="1"/>
  <c r="I766" i="1"/>
  <c r="K766" i="1" s="1"/>
  <c r="J764" i="1"/>
  <c r="I764" i="1"/>
  <c r="J763" i="1"/>
  <c r="I763" i="1"/>
  <c r="J761" i="1"/>
  <c r="I761" i="1"/>
  <c r="J760" i="1"/>
  <c r="I760" i="1"/>
  <c r="K760" i="1" s="1"/>
  <c r="J759" i="1"/>
  <c r="I759" i="1"/>
  <c r="J757" i="1"/>
  <c r="I757" i="1"/>
  <c r="J756" i="1"/>
  <c r="I756" i="1"/>
  <c r="J755" i="1"/>
  <c r="I755" i="1"/>
  <c r="K755" i="1" s="1"/>
  <c r="J754" i="1"/>
  <c r="I754" i="1"/>
  <c r="J753" i="1"/>
  <c r="I753" i="1"/>
  <c r="J751" i="1"/>
  <c r="I751" i="1"/>
  <c r="J749" i="1"/>
  <c r="J747" i="1"/>
  <c r="K747" i="1" s="1"/>
  <c r="J750" i="1"/>
  <c r="I750" i="1"/>
  <c r="J748" i="1"/>
  <c r="I748" i="1"/>
  <c r="K748" i="1" s="1"/>
  <c r="J746" i="1"/>
  <c r="I746" i="1"/>
  <c r="I739" i="1"/>
  <c r="I738" i="1"/>
  <c r="K738" i="1" s="1"/>
  <c r="J744" i="1"/>
  <c r="I744" i="1"/>
  <c r="J743" i="1"/>
  <c r="I743" i="1"/>
  <c r="K743" i="1" s="1"/>
  <c r="J742" i="1"/>
  <c r="I742" i="1"/>
  <c r="J741" i="1"/>
  <c r="I741" i="1"/>
  <c r="K741" i="1" s="1"/>
  <c r="J740" i="1"/>
  <c r="I740" i="1"/>
  <c r="J737" i="1"/>
  <c r="I737" i="1"/>
  <c r="K737" i="1" s="1"/>
  <c r="J736" i="1"/>
  <c r="I736" i="1"/>
  <c r="J735" i="1"/>
  <c r="I735" i="1"/>
  <c r="K735" i="1" s="1"/>
  <c r="J734" i="1"/>
  <c r="I734" i="1"/>
  <c r="J733" i="1"/>
  <c r="I733" i="1"/>
  <c r="K733" i="1" s="1"/>
  <c r="J714" i="1"/>
  <c r="J731" i="1"/>
  <c r="I731" i="1"/>
  <c r="J730" i="1"/>
  <c r="K730" i="1" s="1"/>
  <c r="I730" i="1"/>
  <c r="J729" i="1"/>
  <c r="I729" i="1"/>
  <c r="J728" i="1"/>
  <c r="K728" i="1" s="1"/>
  <c r="I728" i="1"/>
  <c r="J727" i="1"/>
  <c r="I727" i="1"/>
  <c r="J726" i="1"/>
  <c r="K726" i="1" s="1"/>
  <c r="I726" i="1"/>
  <c r="J725" i="1"/>
  <c r="I725" i="1"/>
  <c r="J724" i="1"/>
  <c r="K724" i="1" s="1"/>
  <c r="I724" i="1"/>
  <c r="J723" i="1"/>
  <c r="I723" i="1"/>
  <c r="J722" i="1"/>
  <c r="K722" i="1" s="1"/>
  <c r="I722" i="1"/>
  <c r="J721" i="1"/>
  <c r="I721" i="1"/>
  <c r="J720" i="1"/>
  <c r="K720" i="1" s="1"/>
  <c r="I720" i="1"/>
  <c r="J719" i="1"/>
  <c r="I719" i="1"/>
  <c r="J718" i="1"/>
  <c r="K718" i="1" s="1"/>
  <c r="I718" i="1"/>
  <c r="J717" i="1"/>
  <c r="I717" i="1"/>
  <c r="J716" i="1"/>
  <c r="K716" i="1" s="1"/>
  <c r="I716" i="1"/>
  <c r="J713" i="1"/>
  <c r="I713" i="1"/>
  <c r="J711" i="1"/>
  <c r="K711" i="1" s="1"/>
  <c r="I711" i="1"/>
  <c r="J710" i="1"/>
  <c r="I710" i="1"/>
  <c r="J709" i="1"/>
  <c r="I709" i="1"/>
  <c r="J708" i="1"/>
  <c r="I708" i="1"/>
  <c r="J707" i="1"/>
  <c r="K707" i="1" s="1"/>
  <c r="I707" i="1"/>
  <c r="J706" i="1"/>
  <c r="I706" i="1"/>
  <c r="J705" i="1"/>
  <c r="I705" i="1"/>
  <c r="J704" i="1"/>
  <c r="I704" i="1"/>
  <c r="J703" i="1"/>
  <c r="K703" i="1" s="1"/>
  <c r="I703" i="1"/>
  <c r="J702" i="1"/>
  <c r="I702" i="1"/>
  <c r="J700" i="1"/>
  <c r="I700" i="1"/>
  <c r="J699" i="1"/>
  <c r="I699" i="1"/>
  <c r="J698" i="1"/>
  <c r="K698" i="1" s="1"/>
  <c r="I698" i="1"/>
  <c r="J696" i="1"/>
  <c r="I696" i="1"/>
  <c r="J695" i="1"/>
  <c r="I695" i="1"/>
  <c r="J694" i="1"/>
  <c r="I694" i="1"/>
  <c r="J693" i="1"/>
  <c r="J770" i="1" s="1"/>
  <c r="J692" i="1"/>
  <c r="I692" i="1"/>
  <c r="J691" i="1"/>
  <c r="I691" i="1"/>
  <c r="J690" i="1"/>
  <c r="I690" i="1"/>
  <c r="J689" i="1"/>
  <c r="I689" i="1"/>
  <c r="K689" i="1" s="1"/>
  <c r="J688" i="1"/>
  <c r="I688" i="1"/>
  <c r="J687" i="1"/>
  <c r="I687" i="1"/>
  <c r="J686" i="1"/>
  <c r="I686" i="1"/>
  <c r="J685" i="1"/>
  <c r="I685" i="1"/>
  <c r="K685" i="1" s="1"/>
  <c r="J684" i="1"/>
  <c r="I684" i="1"/>
  <c r="J682" i="1"/>
  <c r="I682" i="1"/>
  <c r="J680" i="1"/>
  <c r="I680" i="1"/>
  <c r="J679" i="1"/>
  <c r="I679" i="1"/>
  <c r="K679" i="1" s="1"/>
  <c r="J678" i="1"/>
  <c r="I678" i="1"/>
  <c r="J677" i="1"/>
  <c r="I677" i="1"/>
  <c r="J676" i="1"/>
  <c r="I676" i="1"/>
  <c r="J675" i="1"/>
  <c r="I675" i="1"/>
  <c r="K675" i="1" s="1"/>
  <c r="J674" i="1"/>
  <c r="I674" i="1"/>
  <c r="J673" i="1"/>
  <c r="I673" i="1"/>
  <c r="J671" i="1"/>
  <c r="I671" i="1"/>
  <c r="J670" i="1"/>
  <c r="I670" i="1"/>
  <c r="K670" i="1" s="1"/>
  <c r="J669" i="1"/>
  <c r="I669" i="1"/>
  <c r="J668" i="1"/>
  <c r="I668" i="1"/>
  <c r="J667" i="1"/>
  <c r="I667" i="1"/>
  <c r="J666" i="1"/>
  <c r="I666" i="1"/>
  <c r="K666" i="1" s="1"/>
  <c r="J664" i="1"/>
  <c r="I664" i="1"/>
  <c r="J663" i="1"/>
  <c r="I663" i="1"/>
  <c r="J662" i="1"/>
  <c r="I662" i="1"/>
  <c r="J661" i="1"/>
  <c r="I661" i="1"/>
  <c r="K661" i="1" s="1"/>
  <c r="J660" i="1"/>
  <c r="I660" i="1"/>
  <c r="J659" i="1"/>
  <c r="I659" i="1"/>
  <c r="J657" i="1"/>
  <c r="I657" i="1"/>
  <c r="J656" i="1"/>
  <c r="I656" i="1"/>
  <c r="K656" i="1" s="1"/>
  <c r="J655" i="1"/>
  <c r="I655" i="1"/>
  <c r="J654" i="1"/>
  <c r="I654" i="1"/>
  <c r="J653" i="1"/>
  <c r="I653" i="1"/>
  <c r="J652" i="1"/>
  <c r="I652" i="1"/>
  <c r="K652" i="1" s="1"/>
  <c r="J651" i="1"/>
  <c r="I651" i="1"/>
  <c r="J650" i="1"/>
  <c r="I650" i="1"/>
  <c r="K650" i="1" s="1"/>
  <c r="J649" i="1"/>
  <c r="I649" i="1"/>
  <c r="J648" i="1"/>
  <c r="I648" i="1"/>
  <c r="K648" i="1" s="1"/>
  <c r="J647" i="1"/>
  <c r="I647" i="1"/>
  <c r="J642" i="1"/>
  <c r="I642" i="1"/>
  <c r="I643" i="1" s="1"/>
  <c r="I644" i="1" s="1"/>
  <c r="J637" i="1"/>
  <c r="J639" i="1"/>
  <c r="I639" i="1"/>
  <c r="J638" i="1"/>
  <c r="K638" i="1" s="1"/>
  <c r="I638" i="1"/>
  <c r="J636" i="1"/>
  <c r="I636" i="1"/>
  <c r="J635" i="1"/>
  <c r="K635" i="1" s="1"/>
  <c r="I635" i="1"/>
  <c r="J634" i="1"/>
  <c r="I634" i="1"/>
  <c r="J631" i="1"/>
  <c r="K631" i="1" s="1"/>
  <c r="I631" i="1"/>
  <c r="J630" i="1"/>
  <c r="I630" i="1"/>
  <c r="J628" i="1"/>
  <c r="I628" i="1"/>
  <c r="J627" i="1"/>
  <c r="I627" i="1"/>
  <c r="J626" i="1"/>
  <c r="K626" i="1" s="1"/>
  <c r="I626" i="1"/>
  <c r="J625" i="1"/>
  <c r="I625" i="1"/>
  <c r="J624" i="1"/>
  <c r="I624" i="1"/>
  <c r="J623" i="1"/>
  <c r="I623" i="1"/>
  <c r="J622" i="1"/>
  <c r="K622" i="1" s="1"/>
  <c r="I622" i="1"/>
  <c r="J621" i="1"/>
  <c r="I621" i="1"/>
  <c r="J619" i="1"/>
  <c r="I619" i="1"/>
  <c r="J618" i="1"/>
  <c r="I618" i="1"/>
  <c r="J617" i="1"/>
  <c r="K617" i="1" s="1"/>
  <c r="I617" i="1"/>
  <c r="J616" i="1"/>
  <c r="I616" i="1"/>
  <c r="J615" i="1"/>
  <c r="I615" i="1"/>
  <c r="J614" i="1"/>
  <c r="I614" i="1"/>
  <c r="J613" i="1"/>
  <c r="K613" i="1" s="1"/>
  <c r="I613" i="1"/>
  <c r="J611" i="1"/>
  <c r="I611" i="1"/>
  <c r="J610" i="1"/>
  <c r="I610" i="1"/>
  <c r="J609" i="1"/>
  <c r="I609" i="1"/>
  <c r="J608" i="1"/>
  <c r="K608" i="1" s="1"/>
  <c r="I608" i="1"/>
  <c r="J607" i="1"/>
  <c r="I607" i="1"/>
  <c r="J606" i="1"/>
  <c r="J632" i="1" s="1"/>
  <c r="I606" i="1"/>
  <c r="J601" i="1"/>
  <c r="I601" i="1"/>
  <c r="J600" i="1"/>
  <c r="K600" i="1" s="1"/>
  <c r="I600" i="1"/>
  <c r="J598" i="1"/>
  <c r="I598" i="1"/>
  <c r="J597" i="1"/>
  <c r="K597" i="1" s="1"/>
  <c r="I597" i="1"/>
  <c r="J596" i="1"/>
  <c r="I596" i="1"/>
  <c r="J595" i="1"/>
  <c r="K595" i="1" s="1"/>
  <c r="I595" i="1"/>
  <c r="J594" i="1"/>
  <c r="I594" i="1"/>
  <c r="J593" i="1"/>
  <c r="K593" i="1" s="1"/>
  <c r="I593" i="1"/>
  <c r="J591" i="1"/>
  <c r="I591" i="1"/>
  <c r="J587" i="1"/>
  <c r="K587" i="1" s="1"/>
  <c r="I587" i="1"/>
  <c r="J586" i="1"/>
  <c r="I586" i="1"/>
  <c r="J585" i="1"/>
  <c r="K585" i="1" s="1"/>
  <c r="I585" i="1"/>
  <c r="J584" i="1"/>
  <c r="I584" i="1"/>
  <c r="J583" i="1"/>
  <c r="K583" i="1" s="1"/>
  <c r="I583" i="1"/>
  <c r="J581" i="1"/>
  <c r="I581" i="1"/>
  <c r="J580" i="1"/>
  <c r="K580" i="1" s="1"/>
  <c r="I580" i="1"/>
  <c r="J579" i="1"/>
  <c r="I579" i="1"/>
  <c r="J577" i="1"/>
  <c r="K577" i="1" s="1"/>
  <c r="I577" i="1"/>
  <c r="J575" i="1"/>
  <c r="I575" i="1"/>
  <c r="J573" i="1"/>
  <c r="K573" i="1" s="1"/>
  <c r="I573" i="1"/>
  <c r="J570" i="1"/>
  <c r="I570" i="1"/>
  <c r="J568" i="1"/>
  <c r="K568" i="1" s="1"/>
  <c r="I568" i="1"/>
  <c r="J566" i="1"/>
  <c r="I566" i="1"/>
  <c r="J565" i="1"/>
  <c r="K565" i="1" s="1"/>
  <c r="I565" i="1"/>
  <c r="J564" i="1"/>
  <c r="I564" i="1"/>
  <c r="J562" i="1"/>
  <c r="K562" i="1" s="1"/>
  <c r="I562" i="1"/>
  <c r="J560" i="1"/>
  <c r="J559" i="1"/>
  <c r="J558" i="1"/>
  <c r="K558" i="1" s="1"/>
  <c r="J557" i="1"/>
  <c r="J556" i="1"/>
  <c r="J555" i="1"/>
  <c r="J554" i="1"/>
  <c r="K554" i="1" s="1"/>
  <c r="J553" i="1"/>
  <c r="J552" i="1"/>
  <c r="J551" i="1"/>
  <c r="J550" i="1"/>
  <c r="J588" i="1" s="1"/>
  <c r="H1517" i="1"/>
  <c r="J544" i="1"/>
  <c r="J540" i="1"/>
  <c r="J543" i="1"/>
  <c r="I543" i="1"/>
  <c r="J542" i="1"/>
  <c r="I542" i="1"/>
  <c r="K542" i="1" s="1"/>
  <c r="J541" i="1"/>
  <c r="I541" i="1"/>
  <c r="J539" i="1"/>
  <c r="I539" i="1"/>
  <c r="K539" i="1" s="1"/>
  <c r="J538" i="1"/>
  <c r="I538" i="1"/>
  <c r="J537" i="1"/>
  <c r="I537" i="1"/>
  <c r="K537" i="1" s="1"/>
  <c r="J536" i="1"/>
  <c r="I536" i="1"/>
  <c r="J535" i="1"/>
  <c r="I535" i="1"/>
  <c r="K535" i="1" s="1"/>
  <c r="J534" i="1"/>
  <c r="I534" i="1"/>
  <c r="J533" i="1"/>
  <c r="I533" i="1"/>
  <c r="K533" i="1" s="1"/>
  <c r="J532" i="1"/>
  <c r="I532" i="1"/>
  <c r="J530" i="1"/>
  <c r="I530" i="1"/>
  <c r="K530" i="1" s="1"/>
  <c r="J529" i="1"/>
  <c r="I529" i="1"/>
  <c r="J528" i="1"/>
  <c r="I528" i="1"/>
  <c r="K528" i="1" s="1"/>
  <c r="J527" i="1"/>
  <c r="I527" i="1"/>
  <c r="J525" i="1"/>
  <c r="I525" i="1"/>
  <c r="K525" i="1" s="1"/>
  <c r="J524" i="1"/>
  <c r="I524" i="1"/>
  <c r="J522" i="1"/>
  <c r="I522" i="1"/>
  <c r="K522" i="1" s="1"/>
  <c r="J521" i="1"/>
  <c r="I521" i="1"/>
  <c r="J520" i="1"/>
  <c r="I520" i="1"/>
  <c r="K520" i="1" s="1"/>
  <c r="J519" i="1"/>
  <c r="I519" i="1"/>
  <c r="J518" i="1"/>
  <c r="I518" i="1"/>
  <c r="K518" i="1" s="1"/>
  <c r="J516" i="1"/>
  <c r="I516" i="1"/>
  <c r="J515" i="1"/>
  <c r="I515" i="1"/>
  <c r="K515" i="1" s="1"/>
  <c r="J514" i="1"/>
  <c r="I514" i="1"/>
  <c r="J512" i="1"/>
  <c r="I512" i="1"/>
  <c r="K512" i="1" s="1"/>
  <c r="J511" i="1"/>
  <c r="I511" i="1"/>
  <c r="J510" i="1"/>
  <c r="I510" i="1"/>
  <c r="K510" i="1" s="1"/>
  <c r="J509" i="1"/>
  <c r="I509" i="1"/>
  <c r="J508" i="1"/>
  <c r="I508" i="1"/>
  <c r="K508" i="1" s="1"/>
  <c r="I507" i="1"/>
  <c r="I506" i="1"/>
  <c r="J505" i="1"/>
  <c r="I505" i="1"/>
  <c r="K505" i="1" s="1"/>
  <c r="J504" i="1"/>
  <c r="I504" i="1"/>
  <c r="J503" i="1"/>
  <c r="I503" i="1"/>
  <c r="J502" i="1"/>
  <c r="I502" i="1"/>
  <c r="J501" i="1"/>
  <c r="I501" i="1"/>
  <c r="J499" i="1"/>
  <c r="I480" i="1"/>
  <c r="I479" i="1"/>
  <c r="J498" i="1"/>
  <c r="I498" i="1"/>
  <c r="J497" i="1"/>
  <c r="I497" i="1"/>
  <c r="J496" i="1"/>
  <c r="K496" i="1" s="1"/>
  <c r="I496" i="1"/>
  <c r="J495" i="1"/>
  <c r="I495" i="1"/>
  <c r="J493" i="1"/>
  <c r="I493" i="1"/>
  <c r="J492" i="1"/>
  <c r="I492" i="1"/>
  <c r="J491" i="1"/>
  <c r="K491" i="1" s="1"/>
  <c r="I491" i="1"/>
  <c r="J490" i="1"/>
  <c r="I490" i="1"/>
  <c r="J489" i="1"/>
  <c r="I489" i="1"/>
  <c r="J488" i="1"/>
  <c r="I488" i="1"/>
  <c r="J487" i="1"/>
  <c r="K487" i="1" s="1"/>
  <c r="I487" i="1"/>
  <c r="J486" i="1"/>
  <c r="I486" i="1"/>
  <c r="J485" i="1"/>
  <c r="I485" i="1"/>
  <c r="J484" i="1"/>
  <c r="I484" i="1"/>
  <c r="J483" i="1"/>
  <c r="K483" i="1" s="1"/>
  <c r="I483" i="1"/>
  <c r="J482" i="1"/>
  <c r="I482" i="1"/>
  <c r="J481" i="1"/>
  <c r="I481" i="1"/>
  <c r="J478" i="1"/>
  <c r="I478" i="1"/>
  <c r="J477" i="1"/>
  <c r="I477" i="1"/>
  <c r="J476" i="1"/>
  <c r="I476" i="1"/>
  <c r="J475" i="1"/>
  <c r="K475" i="1" s="1"/>
  <c r="I475" i="1"/>
  <c r="J474" i="1"/>
  <c r="I474" i="1"/>
  <c r="J473" i="1"/>
  <c r="I473" i="1"/>
  <c r="J472" i="1"/>
  <c r="I472" i="1"/>
  <c r="J471" i="1"/>
  <c r="K471" i="1" s="1"/>
  <c r="I471" i="1"/>
  <c r="J470" i="1"/>
  <c r="I470" i="1"/>
  <c r="J469" i="1"/>
  <c r="I469" i="1"/>
  <c r="J468" i="1"/>
  <c r="I468" i="1"/>
  <c r="J467" i="1"/>
  <c r="K467" i="1" s="1"/>
  <c r="I467" i="1"/>
  <c r="J465" i="1"/>
  <c r="I465" i="1"/>
  <c r="J463" i="1"/>
  <c r="I463" i="1"/>
  <c r="J446" i="1"/>
  <c r="J445" i="1"/>
  <c r="J461" i="1"/>
  <c r="K461" i="1" s="1"/>
  <c r="I461" i="1"/>
  <c r="J460" i="1"/>
  <c r="I460" i="1"/>
  <c r="J458" i="1"/>
  <c r="K458" i="1" s="1"/>
  <c r="I458" i="1"/>
  <c r="J457" i="1"/>
  <c r="I457" i="1"/>
  <c r="J456" i="1"/>
  <c r="K456" i="1" s="1"/>
  <c r="I456" i="1"/>
  <c r="J455" i="1"/>
  <c r="I455" i="1"/>
  <c r="J454" i="1"/>
  <c r="K454" i="1" s="1"/>
  <c r="I454" i="1"/>
  <c r="J453" i="1"/>
  <c r="I453" i="1"/>
  <c r="J452" i="1"/>
  <c r="K452" i="1" s="1"/>
  <c r="I452" i="1"/>
  <c r="J451" i="1"/>
  <c r="I451" i="1"/>
  <c r="J450" i="1"/>
  <c r="K450" i="1" s="1"/>
  <c r="I450" i="1"/>
  <c r="J449" i="1"/>
  <c r="I449" i="1"/>
  <c r="J448" i="1"/>
  <c r="K448" i="1" s="1"/>
  <c r="I448" i="1"/>
  <c r="J447" i="1"/>
  <c r="I447" i="1"/>
  <c r="J444" i="1"/>
  <c r="K444" i="1" s="1"/>
  <c r="I444" i="1"/>
  <c r="J443" i="1"/>
  <c r="I443" i="1"/>
  <c r="J442" i="1"/>
  <c r="K442" i="1" s="1"/>
  <c r="I442" i="1"/>
  <c r="J441" i="1"/>
  <c r="I441" i="1"/>
  <c r="J440" i="1"/>
  <c r="K440" i="1" s="1"/>
  <c r="I440" i="1"/>
  <c r="J439" i="1"/>
  <c r="I439" i="1"/>
  <c r="J438" i="1"/>
  <c r="K438" i="1" s="1"/>
  <c r="I438" i="1"/>
  <c r="J437" i="1"/>
  <c r="I437" i="1"/>
  <c r="J436" i="1"/>
  <c r="K436" i="1" s="1"/>
  <c r="I436" i="1"/>
  <c r="J435" i="1"/>
  <c r="I435" i="1"/>
  <c r="J434" i="1"/>
  <c r="K434" i="1" s="1"/>
  <c r="I434" i="1"/>
  <c r="J433" i="1"/>
  <c r="I433" i="1"/>
  <c r="J432" i="1"/>
  <c r="K432" i="1" s="1"/>
  <c r="I432" i="1"/>
  <c r="J431" i="1"/>
  <c r="I431" i="1"/>
  <c r="J430" i="1"/>
  <c r="K430" i="1" s="1"/>
  <c r="I430" i="1"/>
  <c r="J429" i="1"/>
  <c r="I429" i="1"/>
  <c r="J428" i="1"/>
  <c r="K428" i="1" s="1"/>
  <c r="I428" i="1"/>
  <c r="J427" i="1"/>
  <c r="I427" i="1"/>
  <c r="J414" i="1"/>
  <c r="J412" i="1"/>
  <c r="J425" i="1"/>
  <c r="I425" i="1"/>
  <c r="J424" i="1"/>
  <c r="I424" i="1"/>
  <c r="J422" i="1"/>
  <c r="I422" i="1"/>
  <c r="J421" i="1"/>
  <c r="K421" i="1" s="1"/>
  <c r="I421" i="1"/>
  <c r="J420" i="1"/>
  <c r="I420" i="1"/>
  <c r="J419" i="1"/>
  <c r="I419" i="1"/>
  <c r="J418" i="1"/>
  <c r="I418" i="1"/>
  <c r="J417" i="1"/>
  <c r="K417" i="1" s="1"/>
  <c r="I417" i="1"/>
  <c r="J416" i="1"/>
  <c r="I416" i="1"/>
  <c r="J413" i="1"/>
  <c r="K413" i="1" s="1"/>
  <c r="I413" i="1"/>
  <c r="J411" i="1"/>
  <c r="I411" i="1"/>
  <c r="J410" i="1"/>
  <c r="I410" i="1"/>
  <c r="J408" i="1"/>
  <c r="I408" i="1"/>
  <c r="J407" i="1"/>
  <c r="K407" i="1" s="1"/>
  <c r="I407" i="1"/>
  <c r="J406" i="1"/>
  <c r="I406" i="1"/>
  <c r="J405" i="1"/>
  <c r="I405" i="1"/>
  <c r="J404" i="1"/>
  <c r="I404" i="1"/>
  <c r="J403" i="1"/>
  <c r="K403" i="1" s="1"/>
  <c r="I403" i="1"/>
  <c r="J402" i="1"/>
  <c r="I402" i="1"/>
  <c r="J400" i="1"/>
  <c r="I400" i="1"/>
  <c r="J399" i="1"/>
  <c r="I399" i="1"/>
  <c r="J397" i="1"/>
  <c r="K397" i="1" s="1"/>
  <c r="I397" i="1"/>
  <c r="J396" i="1"/>
  <c r="I396" i="1"/>
  <c r="J395" i="1"/>
  <c r="J545" i="1" s="1"/>
  <c r="I395" i="1"/>
  <c r="J394" i="1"/>
  <c r="J393" i="1"/>
  <c r="I393" i="1"/>
  <c r="K393" i="1" s="1"/>
  <c r="J392" i="1"/>
  <c r="I392" i="1"/>
  <c r="J391" i="1"/>
  <c r="I391" i="1"/>
  <c r="J390" i="1"/>
  <c r="I390" i="1"/>
  <c r="J389" i="1"/>
  <c r="I389" i="1"/>
  <c r="K389" i="1" s="1"/>
  <c r="J388" i="1"/>
  <c r="I388" i="1"/>
  <c r="J387" i="1"/>
  <c r="I387" i="1"/>
  <c r="J386" i="1"/>
  <c r="I386" i="1"/>
  <c r="J385" i="1"/>
  <c r="I385" i="1"/>
  <c r="K385" i="1" s="1"/>
  <c r="J383" i="1"/>
  <c r="I383" i="1"/>
  <c r="J381" i="1"/>
  <c r="I381" i="1"/>
  <c r="J380" i="1"/>
  <c r="I380" i="1"/>
  <c r="J379" i="1"/>
  <c r="I379" i="1"/>
  <c r="K379" i="1" s="1"/>
  <c r="J378" i="1"/>
  <c r="I378" i="1"/>
  <c r="J377" i="1"/>
  <c r="I377" i="1"/>
  <c r="J376" i="1"/>
  <c r="I376" i="1"/>
  <c r="J375" i="1"/>
  <c r="I375" i="1"/>
  <c r="K375" i="1" s="1"/>
  <c r="J374" i="1"/>
  <c r="I374" i="1"/>
  <c r="J372" i="1"/>
  <c r="I372" i="1"/>
  <c r="J371" i="1"/>
  <c r="I371" i="1"/>
  <c r="J370" i="1"/>
  <c r="I370" i="1"/>
  <c r="K370" i="1" s="1"/>
  <c r="J369" i="1"/>
  <c r="I369" i="1"/>
  <c r="J368" i="1"/>
  <c r="I368" i="1"/>
  <c r="J366" i="1"/>
  <c r="I366" i="1"/>
  <c r="J365" i="1"/>
  <c r="I365" i="1"/>
  <c r="K365" i="1" s="1"/>
  <c r="J364" i="1"/>
  <c r="I364" i="1"/>
  <c r="J363" i="1"/>
  <c r="I363" i="1"/>
  <c r="J362" i="1"/>
  <c r="I362" i="1"/>
  <c r="J361" i="1"/>
  <c r="I361" i="1"/>
  <c r="K361" i="1" s="1"/>
  <c r="J359" i="1"/>
  <c r="I359" i="1"/>
  <c r="J358" i="1"/>
  <c r="I358" i="1"/>
  <c r="J357" i="1"/>
  <c r="I357" i="1"/>
  <c r="J356" i="1"/>
  <c r="I356" i="1"/>
  <c r="K356" i="1" s="1"/>
  <c r="J355" i="1"/>
  <c r="I355" i="1"/>
  <c r="J354" i="1"/>
  <c r="I354" i="1"/>
  <c r="J353" i="1"/>
  <c r="I353" i="1"/>
  <c r="J352" i="1"/>
  <c r="I352" i="1"/>
  <c r="K352" i="1" s="1"/>
  <c r="J351" i="1"/>
  <c r="I351" i="1"/>
  <c r="J350" i="1"/>
  <c r="I350" i="1"/>
  <c r="I545" i="1" s="1"/>
  <c r="I546" i="1" s="1"/>
  <c r="J349" i="1"/>
  <c r="I349" i="1"/>
  <c r="J344" i="1"/>
  <c r="I344" i="1"/>
  <c r="K344" i="1" s="1"/>
  <c r="K345" i="1" s="1"/>
  <c r="J339" i="1"/>
  <c r="J341" i="1"/>
  <c r="I341" i="1"/>
  <c r="J340" i="1"/>
  <c r="K340" i="1" s="1"/>
  <c r="I340" i="1"/>
  <c r="J338" i="1"/>
  <c r="I338" i="1"/>
  <c r="J337" i="1"/>
  <c r="K337" i="1" s="1"/>
  <c r="I337" i="1"/>
  <c r="J336" i="1"/>
  <c r="I336" i="1"/>
  <c r="J335" i="1"/>
  <c r="J342" i="1" s="1"/>
  <c r="I335" i="1"/>
  <c r="J332" i="1"/>
  <c r="I332" i="1"/>
  <c r="J331" i="1"/>
  <c r="K331" i="1" s="1"/>
  <c r="I331" i="1"/>
  <c r="J330" i="1"/>
  <c r="I330" i="1"/>
  <c r="J329" i="1"/>
  <c r="I329" i="1"/>
  <c r="J328" i="1"/>
  <c r="I328" i="1"/>
  <c r="J327" i="1"/>
  <c r="K327" i="1" s="1"/>
  <c r="I327" i="1"/>
  <c r="J326" i="1"/>
  <c r="I326" i="1"/>
  <c r="J325" i="1"/>
  <c r="I325" i="1"/>
  <c r="J323" i="1"/>
  <c r="I323" i="1"/>
  <c r="J322" i="1"/>
  <c r="K322" i="1" s="1"/>
  <c r="I322" i="1"/>
  <c r="J321" i="1"/>
  <c r="I321" i="1"/>
  <c r="J320" i="1"/>
  <c r="I320" i="1"/>
  <c r="J319" i="1"/>
  <c r="I319" i="1"/>
  <c r="J318" i="1"/>
  <c r="K318" i="1" s="1"/>
  <c r="I318" i="1"/>
  <c r="J316" i="1"/>
  <c r="I316" i="1"/>
  <c r="J315" i="1"/>
  <c r="I315" i="1"/>
  <c r="J314" i="1"/>
  <c r="I314" i="1"/>
  <c r="J313" i="1"/>
  <c r="K313" i="1" s="1"/>
  <c r="K333" i="1" s="1"/>
  <c r="I313" i="1"/>
  <c r="J312" i="1"/>
  <c r="I312" i="1"/>
  <c r="J311" i="1"/>
  <c r="J333" i="1" s="1"/>
  <c r="I311" i="1"/>
  <c r="J306" i="1"/>
  <c r="I306" i="1"/>
  <c r="J304" i="1"/>
  <c r="I304" i="1"/>
  <c r="J303" i="1"/>
  <c r="I303" i="1"/>
  <c r="J301" i="1"/>
  <c r="K301" i="1" s="1"/>
  <c r="I301" i="1"/>
  <c r="J300" i="1"/>
  <c r="I300" i="1"/>
  <c r="J299" i="1"/>
  <c r="I299" i="1"/>
  <c r="J298" i="1"/>
  <c r="I298" i="1"/>
  <c r="J297" i="1"/>
  <c r="K297" i="1" s="1"/>
  <c r="K307" i="1" s="1"/>
  <c r="I297" i="1"/>
  <c r="J295" i="1"/>
  <c r="I295" i="1"/>
  <c r="I291" i="1"/>
  <c r="K291" i="1" s="1"/>
  <c r="I290" i="1"/>
  <c r="I289" i="1"/>
  <c r="I288" i="1"/>
  <c r="I287" i="1"/>
  <c r="K287" i="1" s="1"/>
  <c r="I286" i="1"/>
  <c r="I284" i="1"/>
  <c r="I283" i="1"/>
  <c r="I282" i="1"/>
  <c r="K282" i="1" s="1"/>
  <c r="I281" i="1"/>
  <c r="I279" i="1"/>
  <c r="I277" i="1"/>
  <c r="I274" i="1"/>
  <c r="K274" i="1" s="1"/>
  <c r="I272" i="1"/>
  <c r="I270" i="1"/>
  <c r="I269" i="1"/>
  <c r="I268" i="1"/>
  <c r="K268" i="1" s="1"/>
  <c r="I266" i="1"/>
  <c r="I265" i="1"/>
  <c r="J291" i="1"/>
  <c r="J290" i="1"/>
  <c r="K290" i="1" s="1"/>
  <c r="J289" i="1"/>
  <c r="J288" i="1"/>
  <c r="J287" i="1"/>
  <c r="J286" i="1"/>
  <c r="K286" i="1" s="1"/>
  <c r="J284" i="1"/>
  <c r="J283" i="1"/>
  <c r="J282" i="1"/>
  <c r="J281" i="1"/>
  <c r="J279" i="1"/>
  <c r="J277" i="1"/>
  <c r="J274" i="1"/>
  <c r="J272" i="1"/>
  <c r="J270" i="1"/>
  <c r="J269" i="1"/>
  <c r="J268" i="1"/>
  <c r="J266" i="1"/>
  <c r="J265" i="1"/>
  <c r="J263" i="1"/>
  <c r="J262" i="1"/>
  <c r="J261" i="1"/>
  <c r="J260" i="1"/>
  <c r="J259" i="1"/>
  <c r="J258" i="1"/>
  <c r="J257" i="1"/>
  <c r="K257" i="1" s="1"/>
  <c r="J256" i="1"/>
  <c r="J255" i="1"/>
  <c r="J254" i="1"/>
  <c r="J253" i="1"/>
  <c r="K253" i="1" s="1"/>
  <c r="K292" i="1" s="1"/>
  <c r="I247" i="1"/>
  <c r="I246" i="1"/>
  <c r="I245" i="1"/>
  <c r="I243" i="1"/>
  <c r="I239" i="1"/>
  <c r="I237" i="1"/>
  <c r="I236" i="1"/>
  <c r="I235" i="1"/>
  <c r="K235" i="1" s="1"/>
  <c r="I234" i="1"/>
  <c r="I233" i="1"/>
  <c r="I232" i="1"/>
  <c r="I231" i="1"/>
  <c r="K231" i="1" s="1"/>
  <c r="I230" i="1"/>
  <c r="I229" i="1"/>
  <c r="I228" i="1"/>
  <c r="I227" i="1"/>
  <c r="K227" i="1" s="1"/>
  <c r="I226" i="1"/>
  <c r="I224" i="1"/>
  <c r="I223" i="1"/>
  <c r="I222" i="1"/>
  <c r="K222" i="1" s="1"/>
  <c r="I221" i="1"/>
  <c r="I220" i="1"/>
  <c r="I219" i="1"/>
  <c r="I218" i="1"/>
  <c r="K218" i="1" s="1"/>
  <c r="I217" i="1"/>
  <c r="I216" i="1"/>
  <c r="I215" i="1"/>
  <c r="I214" i="1"/>
  <c r="K214" i="1" s="1"/>
  <c r="I213" i="1"/>
  <c r="I212" i="1"/>
  <c r="I211" i="1"/>
  <c r="I210" i="1"/>
  <c r="K210" i="1" s="1"/>
  <c r="I209" i="1"/>
  <c r="I207" i="1"/>
  <c r="I206" i="1"/>
  <c r="I204" i="1"/>
  <c r="K204" i="1" s="1"/>
  <c r="I203" i="1"/>
  <c r="I202" i="1"/>
  <c r="I201" i="1"/>
  <c r="I200" i="1"/>
  <c r="K200" i="1" s="1"/>
  <c r="I199" i="1"/>
  <c r="I198" i="1"/>
  <c r="I197" i="1"/>
  <c r="I196" i="1"/>
  <c r="I195" i="1"/>
  <c r="I194" i="1"/>
  <c r="I193" i="1"/>
  <c r="I192" i="1"/>
  <c r="K192" i="1" s="1"/>
  <c r="I190" i="1"/>
  <c r="I189" i="1"/>
  <c r="I187" i="1"/>
  <c r="I186" i="1"/>
  <c r="K186" i="1" s="1"/>
  <c r="I185" i="1"/>
  <c r="I184" i="1"/>
  <c r="I183" i="1"/>
  <c r="I182" i="1"/>
  <c r="K182" i="1" s="1"/>
  <c r="I181" i="1"/>
  <c r="I180" i="1"/>
  <c r="I179" i="1"/>
  <c r="I178" i="1"/>
  <c r="K178" i="1" s="1"/>
  <c r="I177" i="1"/>
  <c r="I176" i="1"/>
  <c r="I175" i="1"/>
  <c r="I174" i="1"/>
  <c r="K174" i="1" s="1"/>
  <c r="I172" i="1"/>
  <c r="I171" i="1"/>
  <c r="I170" i="1"/>
  <c r="I169" i="1"/>
  <c r="K169" i="1" s="1"/>
  <c r="I168" i="1"/>
  <c r="I167" i="1"/>
  <c r="I166" i="1"/>
  <c r="I165" i="1"/>
  <c r="K165" i="1" s="1"/>
  <c r="I164" i="1"/>
  <c r="I163" i="1"/>
  <c r="I161" i="1"/>
  <c r="I160" i="1"/>
  <c r="K160" i="1" s="1"/>
  <c r="I158" i="1"/>
  <c r="I157" i="1"/>
  <c r="I156" i="1"/>
  <c r="I153" i="1"/>
  <c r="I152" i="1"/>
  <c r="I151" i="1"/>
  <c r="I149" i="1"/>
  <c r="I148" i="1"/>
  <c r="I147" i="1"/>
  <c r="I146" i="1"/>
  <c r="I145" i="1"/>
  <c r="I144" i="1"/>
  <c r="K144" i="1" s="1"/>
  <c r="I143" i="1"/>
  <c r="I142" i="1"/>
  <c r="I141" i="1"/>
  <c r="I139" i="1"/>
  <c r="K139" i="1" s="1"/>
  <c r="I137" i="1"/>
  <c r="I136" i="1"/>
  <c r="I135" i="1"/>
  <c r="I134" i="1"/>
  <c r="K134" i="1" s="1"/>
  <c r="I133" i="1"/>
  <c r="I132" i="1"/>
  <c r="I131" i="1"/>
  <c r="I129" i="1"/>
  <c r="I128" i="1"/>
  <c r="I127" i="1"/>
  <c r="I126" i="1"/>
  <c r="I125" i="1"/>
  <c r="K125" i="1" s="1"/>
  <c r="I124" i="1"/>
  <c r="I123" i="1"/>
  <c r="I122" i="1"/>
  <c r="I121" i="1"/>
  <c r="K121" i="1" s="1"/>
  <c r="I120" i="1"/>
  <c r="I119" i="1"/>
  <c r="I118" i="1"/>
  <c r="I117" i="1"/>
  <c r="K117" i="1" s="1"/>
  <c r="I116" i="1"/>
  <c r="I115" i="1"/>
  <c r="I114" i="1"/>
  <c r="I113" i="1"/>
  <c r="I111" i="1"/>
  <c r="I110" i="1"/>
  <c r="I109" i="1"/>
  <c r="I108" i="1"/>
  <c r="K108" i="1" s="1"/>
  <c r="I107" i="1"/>
  <c r="I105" i="1"/>
  <c r="I104" i="1"/>
  <c r="I103" i="1"/>
  <c r="K103" i="1" s="1"/>
  <c r="I102" i="1"/>
  <c r="I101" i="1"/>
  <c r="I100" i="1"/>
  <c r="I99" i="1"/>
  <c r="K99" i="1" s="1"/>
  <c r="I98" i="1"/>
  <c r="I97" i="1"/>
  <c r="I96" i="1"/>
  <c r="I95" i="1"/>
  <c r="I248" i="1" s="1"/>
  <c r="I90" i="1"/>
  <c r="I89" i="1"/>
  <c r="I87" i="1"/>
  <c r="I86" i="1"/>
  <c r="I91" i="1" s="1"/>
  <c r="I83" i="1"/>
  <c r="I82" i="1"/>
  <c r="I81" i="1"/>
  <c r="I80" i="1"/>
  <c r="K80" i="1" s="1"/>
  <c r="I79" i="1"/>
  <c r="I78" i="1"/>
  <c r="I77" i="1"/>
  <c r="I76" i="1"/>
  <c r="K76" i="1" s="1"/>
  <c r="I75" i="1"/>
  <c r="I73" i="1"/>
  <c r="I72" i="1"/>
  <c r="I71" i="1"/>
  <c r="K71" i="1" s="1"/>
  <c r="I70" i="1"/>
  <c r="I69" i="1"/>
  <c r="I67" i="1"/>
  <c r="I66" i="1"/>
  <c r="I65" i="1"/>
  <c r="I64" i="1"/>
  <c r="I63" i="1"/>
  <c r="I62" i="1"/>
  <c r="K62" i="1" s="1"/>
  <c r="I57" i="1"/>
  <c r="I53" i="1"/>
  <c r="I52" i="1"/>
  <c r="I51" i="1"/>
  <c r="K51" i="1" s="1"/>
  <c r="I50" i="1"/>
  <c r="I49" i="1"/>
  <c r="I47" i="1"/>
  <c r="I46" i="1"/>
  <c r="K46" i="1" s="1"/>
  <c r="I45" i="1"/>
  <c r="I43" i="1"/>
  <c r="I41" i="1"/>
  <c r="I38" i="1"/>
  <c r="K38" i="1" s="1"/>
  <c r="I37" i="1"/>
  <c r="I35" i="1"/>
  <c r="I33" i="1"/>
  <c r="I32" i="1"/>
  <c r="I54" i="1" s="1"/>
  <c r="I28" i="1"/>
  <c r="J247" i="1"/>
  <c r="K247" i="1" s="1"/>
  <c r="J246" i="1"/>
  <c r="J245" i="1"/>
  <c r="K245" i="1" s="1"/>
  <c r="J244" i="1"/>
  <c r="J243" i="1"/>
  <c r="J242" i="1"/>
  <c r="J241" i="1"/>
  <c r="J240" i="1"/>
  <c r="J239" i="1"/>
  <c r="K239" i="1" s="1"/>
  <c r="J237" i="1"/>
  <c r="J236" i="1"/>
  <c r="K236" i="1" s="1"/>
  <c r="J235" i="1"/>
  <c r="J234" i="1"/>
  <c r="K234" i="1" s="1"/>
  <c r="J233" i="1"/>
  <c r="J230" i="1"/>
  <c r="K230" i="1" s="1"/>
  <c r="J229" i="1"/>
  <c r="J228" i="1"/>
  <c r="K228" i="1" s="1"/>
  <c r="J227" i="1"/>
  <c r="J226" i="1"/>
  <c r="J224" i="1"/>
  <c r="J223" i="1"/>
  <c r="K223" i="1" s="1"/>
  <c r="J222" i="1"/>
  <c r="J221" i="1"/>
  <c r="K221" i="1" s="1"/>
  <c r="J220" i="1"/>
  <c r="J219" i="1"/>
  <c r="K219" i="1" s="1"/>
  <c r="J218" i="1"/>
  <c r="J217" i="1"/>
  <c r="J216" i="1"/>
  <c r="J215" i="1"/>
  <c r="K215" i="1" s="1"/>
  <c r="J214" i="1"/>
  <c r="J213" i="1"/>
  <c r="K213" i="1" s="1"/>
  <c r="J212" i="1"/>
  <c r="J211" i="1"/>
  <c r="K211" i="1" s="1"/>
  <c r="J210" i="1"/>
  <c r="J209" i="1"/>
  <c r="J207" i="1"/>
  <c r="J206" i="1"/>
  <c r="K206" i="1" s="1"/>
  <c r="J205" i="1"/>
  <c r="J204" i="1"/>
  <c r="J202" i="1"/>
  <c r="J201" i="1"/>
  <c r="J200" i="1"/>
  <c r="J199" i="1"/>
  <c r="K199" i="1" s="1"/>
  <c r="J198" i="1"/>
  <c r="J197" i="1"/>
  <c r="J196" i="1"/>
  <c r="J195" i="1"/>
  <c r="K195" i="1" s="1"/>
  <c r="J194" i="1"/>
  <c r="J193" i="1"/>
  <c r="J192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2" i="1"/>
  <c r="J171" i="1"/>
  <c r="J170" i="1"/>
  <c r="J169" i="1"/>
  <c r="J168" i="1"/>
  <c r="J167" i="1"/>
  <c r="J166" i="1"/>
  <c r="J165" i="1"/>
  <c r="J164" i="1"/>
  <c r="J163" i="1"/>
  <c r="J161" i="1"/>
  <c r="J160" i="1"/>
  <c r="J158" i="1"/>
  <c r="J157" i="1"/>
  <c r="J156" i="1"/>
  <c r="J155" i="1"/>
  <c r="K155" i="1" s="1"/>
  <c r="J153" i="1"/>
  <c r="J152" i="1"/>
  <c r="J151" i="1"/>
  <c r="J150" i="1"/>
  <c r="K150" i="1" s="1"/>
  <c r="J149" i="1"/>
  <c r="J148" i="1"/>
  <c r="J147" i="1"/>
  <c r="J146" i="1"/>
  <c r="J145" i="1"/>
  <c r="J144" i="1"/>
  <c r="J143" i="1"/>
  <c r="J142" i="1"/>
  <c r="J141" i="1"/>
  <c r="J139" i="1"/>
  <c r="J137" i="1"/>
  <c r="J136" i="1"/>
  <c r="J135" i="1"/>
  <c r="J134" i="1"/>
  <c r="J133" i="1"/>
  <c r="J132" i="1"/>
  <c r="J131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7" i="1"/>
  <c r="J248" i="1" s="1"/>
  <c r="J96" i="1"/>
  <c r="J95" i="1"/>
  <c r="J90" i="1"/>
  <c r="J89" i="1"/>
  <c r="J91" i="1" s="1"/>
  <c r="J88" i="1"/>
  <c r="J87" i="1"/>
  <c r="J86" i="1"/>
  <c r="J83" i="1"/>
  <c r="K83" i="1" s="1"/>
  <c r="J82" i="1"/>
  <c r="J81" i="1"/>
  <c r="J80" i="1"/>
  <c r="J79" i="1"/>
  <c r="J78" i="1"/>
  <c r="J77" i="1"/>
  <c r="J76" i="1"/>
  <c r="J75" i="1"/>
  <c r="K75" i="1" s="1"/>
  <c r="J73" i="1"/>
  <c r="J72" i="1"/>
  <c r="J71" i="1"/>
  <c r="J70" i="1"/>
  <c r="K70" i="1" s="1"/>
  <c r="J69" i="1"/>
  <c r="J67" i="1"/>
  <c r="J66" i="1"/>
  <c r="J65" i="1"/>
  <c r="K65" i="1" s="1"/>
  <c r="J64" i="1"/>
  <c r="J63" i="1"/>
  <c r="J62" i="1"/>
  <c r="J57" i="1"/>
  <c r="J53" i="1"/>
  <c r="J52" i="1"/>
  <c r="J51" i="1"/>
  <c r="J50" i="1"/>
  <c r="K50" i="1" s="1"/>
  <c r="J49" i="1"/>
  <c r="J47" i="1"/>
  <c r="K47" i="1" s="1"/>
  <c r="J46" i="1"/>
  <c r="J45" i="1"/>
  <c r="J43" i="1"/>
  <c r="J41" i="1"/>
  <c r="K41" i="1" s="1"/>
  <c r="J38" i="1"/>
  <c r="J37" i="1"/>
  <c r="K37" i="1" s="1"/>
  <c r="J35" i="1"/>
  <c r="J33" i="1"/>
  <c r="K33" i="1" s="1"/>
  <c r="J32" i="1"/>
  <c r="J30" i="1"/>
  <c r="J29" i="1"/>
  <c r="J28" i="1"/>
  <c r="K28" i="1" s="1"/>
  <c r="J26" i="1"/>
  <c r="J25" i="1"/>
  <c r="K25" i="1" s="1"/>
  <c r="J24" i="1"/>
  <c r="J23" i="1"/>
  <c r="K23" i="1" s="1"/>
  <c r="J22" i="1"/>
  <c r="J21" i="1"/>
  <c r="K21" i="1" s="1"/>
  <c r="J20" i="1"/>
  <c r="J19" i="1"/>
  <c r="K19" i="1" s="1"/>
  <c r="J18" i="1"/>
  <c r="J17" i="1"/>
  <c r="J54" i="1" s="1"/>
  <c r="K1279" i="1"/>
  <c r="H1279" i="1"/>
  <c r="K1278" i="1"/>
  <c r="H1278" i="1"/>
  <c r="K1253" i="1"/>
  <c r="H1253" i="1"/>
  <c r="K1252" i="1"/>
  <c r="H1252" i="1"/>
  <c r="K806" i="1"/>
  <c r="H806" i="1"/>
  <c r="H805" i="1"/>
  <c r="K778" i="1"/>
  <c r="H778" i="1"/>
  <c r="K777" i="1"/>
  <c r="H777" i="1"/>
  <c r="H282" i="1"/>
  <c r="K284" i="1"/>
  <c r="H284" i="1"/>
  <c r="K283" i="1"/>
  <c r="H283" i="1"/>
  <c r="H257" i="1"/>
  <c r="K256" i="1"/>
  <c r="H256" i="1"/>
  <c r="K255" i="1"/>
  <c r="H255" i="1"/>
  <c r="H47" i="1"/>
  <c r="H46" i="1"/>
  <c r="K1008" i="1"/>
  <c r="H1008" i="1"/>
  <c r="K20" i="1"/>
  <c r="H20" i="1"/>
  <c r="H19" i="1"/>
  <c r="K244" i="1"/>
  <c r="K242" i="1"/>
  <c r="K241" i="1"/>
  <c r="K240" i="1"/>
  <c r="K232" i="1"/>
  <c r="K226" i="1"/>
  <c r="K217" i="1"/>
  <c r="K209" i="1"/>
  <c r="K205" i="1"/>
  <c r="K203" i="1"/>
  <c r="K201" i="1"/>
  <c r="K197" i="1"/>
  <c r="K196" i="1"/>
  <c r="K193" i="1"/>
  <c r="K190" i="1"/>
  <c r="K188" i="1"/>
  <c r="K187" i="1"/>
  <c r="K185" i="1"/>
  <c r="K184" i="1"/>
  <c r="K183" i="1"/>
  <c r="K181" i="1"/>
  <c r="K180" i="1"/>
  <c r="K179" i="1"/>
  <c r="K177" i="1"/>
  <c r="K176" i="1"/>
  <c r="K175" i="1"/>
  <c r="K172" i="1"/>
  <c r="K171" i="1"/>
  <c r="K170" i="1"/>
  <c r="K168" i="1"/>
  <c r="K167" i="1"/>
  <c r="K166" i="1"/>
  <c r="K164" i="1"/>
  <c r="K163" i="1"/>
  <c r="K161" i="1"/>
  <c r="K158" i="1"/>
  <c r="K157" i="1"/>
  <c r="K156" i="1"/>
  <c r="K153" i="1"/>
  <c r="K152" i="1"/>
  <c r="K149" i="1"/>
  <c r="K148" i="1"/>
  <c r="K147" i="1"/>
  <c r="K145" i="1"/>
  <c r="K143" i="1"/>
  <c r="K141" i="1"/>
  <c r="K137" i="1"/>
  <c r="K135" i="1"/>
  <c r="K133" i="1"/>
  <c r="K131" i="1"/>
  <c r="K129" i="1"/>
  <c r="K128" i="1"/>
  <c r="K126" i="1"/>
  <c r="K124" i="1"/>
  <c r="K122" i="1"/>
  <c r="K120" i="1"/>
  <c r="K118" i="1"/>
  <c r="K116" i="1"/>
  <c r="K114" i="1"/>
  <c r="K113" i="1"/>
  <c r="K111" i="1"/>
  <c r="K109" i="1"/>
  <c r="K107" i="1"/>
  <c r="K104" i="1"/>
  <c r="K102" i="1"/>
  <c r="K100" i="1"/>
  <c r="K98" i="1"/>
  <c r="K96" i="1"/>
  <c r="K95" i="1"/>
  <c r="K90" i="1"/>
  <c r="K88" i="1"/>
  <c r="K87" i="1"/>
  <c r="K86" i="1"/>
  <c r="K81" i="1"/>
  <c r="K79" i="1"/>
  <c r="K77" i="1"/>
  <c r="K72" i="1"/>
  <c r="K67" i="1"/>
  <c r="K66" i="1"/>
  <c r="K63" i="1"/>
  <c r="K57" i="1"/>
  <c r="K58" i="1" s="1"/>
  <c r="K52" i="1"/>
  <c r="K45" i="1"/>
  <c r="K30" i="1"/>
  <c r="K29" i="1"/>
  <c r="K26" i="1"/>
  <c r="K24" i="1"/>
  <c r="K22" i="1"/>
  <c r="K18" i="1"/>
  <c r="H247" i="1"/>
  <c r="H246" i="1"/>
  <c r="H245" i="1"/>
  <c r="H244" i="1"/>
  <c r="H243" i="1"/>
  <c r="H242" i="1"/>
  <c r="H241" i="1"/>
  <c r="H240" i="1"/>
  <c r="H239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2" i="1"/>
  <c r="H171" i="1"/>
  <c r="H170" i="1"/>
  <c r="H169" i="1"/>
  <c r="H168" i="1"/>
  <c r="H167" i="1"/>
  <c r="H166" i="1"/>
  <c r="H165" i="1"/>
  <c r="H164" i="1"/>
  <c r="H163" i="1"/>
  <c r="H161" i="1"/>
  <c r="H160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39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6" i="1"/>
  <c r="H95" i="1"/>
  <c r="H90" i="1"/>
  <c r="H89" i="1"/>
  <c r="H88" i="1"/>
  <c r="H87" i="1"/>
  <c r="H86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7" i="1"/>
  <c r="H66" i="1"/>
  <c r="H65" i="1"/>
  <c r="H64" i="1"/>
  <c r="H63" i="1"/>
  <c r="H62" i="1"/>
  <c r="H57" i="1"/>
  <c r="H53" i="1"/>
  <c r="H52" i="1"/>
  <c r="H51" i="1"/>
  <c r="H50" i="1"/>
  <c r="H49" i="1"/>
  <c r="H45" i="1"/>
  <c r="H43" i="1"/>
  <c r="H41" i="1"/>
  <c r="H38" i="1"/>
  <c r="H37" i="1"/>
  <c r="H35" i="1"/>
  <c r="H33" i="1"/>
  <c r="H32" i="1"/>
  <c r="H30" i="1"/>
  <c r="H29" i="1"/>
  <c r="H28" i="1"/>
  <c r="H26" i="1"/>
  <c r="H25" i="1"/>
  <c r="H24" i="1"/>
  <c r="H23" i="1"/>
  <c r="H22" i="1"/>
  <c r="H21" i="1"/>
  <c r="H18" i="1"/>
  <c r="H17" i="1"/>
  <c r="H58" i="1"/>
  <c r="H389" i="1"/>
  <c r="H495" i="1"/>
  <c r="H496" i="1"/>
  <c r="H497" i="1"/>
  <c r="H498" i="1"/>
  <c r="H499" i="1"/>
  <c r="H412" i="1"/>
  <c r="H414" i="1"/>
  <c r="H349" i="1"/>
  <c r="H545" i="1" s="1"/>
  <c r="H350" i="1"/>
  <c r="H351" i="1"/>
  <c r="H352" i="1"/>
  <c r="H354" i="1"/>
  <c r="H355" i="1"/>
  <c r="H356" i="1"/>
  <c r="H357" i="1"/>
  <c r="H358" i="1"/>
  <c r="H359" i="1"/>
  <c r="H361" i="1"/>
  <c r="H362" i="1"/>
  <c r="H363" i="1"/>
  <c r="H364" i="1"/>
  <c r="H365" i="1"/>
  <c r="H366" i="1"/>
  <c r="H368" i="1"/>
  <c r="H369" i="1"/>
  <c r="H370" i="1"/>
  <c r="H371" i="1"/>
  <c r="H372" i="1"/>
  <c r="H374" i="1"/>
  <c r="H375" i="1"/>
  <c r="H376" i="1"/>
  <c r="H377" i="1"/>
  <c r="H378" i="1"/>
  <c r="H379" i="1"/>
  <c r="H380" i="1"/>
  <c r="H381" i="1"/>
  <c r="H385" i="1"/>
  <c r="H386" i="1"/>
  <c r="H387" i="1"/>
  <c r="H388" i="1"/>
  <c r="H390" i="1"/>
  <c r="H391" i="1"/>
  <c r="H392" i="1"/>
  <c r="H393" i="1"/>
  <c r="H395" i="1"/>
  <c r="H396" i="1"/>
  <c r="H397" i="1"/>
  <c r="H402" i="1"/>
  <c r="H403" i="1"/>
  <c r="H404" i="1"/>
  <c r="H405" i="1"/>
  <c r="H406" i="1"/>
  <c r="H407" i="1"/>
  <c r="H408" i="1"/>
  <c r="H410" i="1"/>
  <c r="H411" i="1"/>
  <c r="H416" i="1"/>
  <c r="H417" i="1"/>
  <c r="H418" i="1"/>
  <c r="H419" i="1"/>
  <c r="H420" i="1"/>
  <c r="H421" i="1"/>
  <c r="H424" i="1"/>
  <c r="H425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60" i="1"/>
  <c r="H461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9" i="1"/>
  <c r="H490" i="1"/>
  <c r="H492" i="1"/>
  <c r="H493" i="1"/>
  <c r="H502" i="1"/>
  <c r="H503" i="1"/>
  <c r="H504" i="1"/>
  <c r="H505" i="1"/>
  <c r="H507" i="1"/>
  <c r="H508" i="1"/>
  <c r="H509" i="1"/>
  <c r="H510" i="1"/>
  <c r="H511" i="1"/>
  <c r="H512" i="1"/>
  <c r="H518" i="1"/>
  <c r="H519" i="1"/>
  <c r="H520" i="1"/>
  <c r="H521" i="1"/>
  <c r="H524" i="1"/>
  <c r="H525" i="1"/>
  <c r="H534" i="1"/>
  <c r="H535" i="1"/>
  <c r="H536" i="1"/>
  <c r="H537" i="1"/>
  <c r="H538" i="1"/>
  <c r="H539" i="1"/>
  <c r="H540" i="1"/>
  <c r="H541" i="1"/>
  <c r="H542" i="1"/>
  <c r="H544" i="1"/>
  <c r="H353" i="1"/>
  <c r="H383" i="1"/>
  <c r="H394" i="1"/>
  <c r="H399" i="1"/>
  <c r="H400" i="1"/>
  <c r="H413" i="1"/>
  <c r="H422" i="1"/>
  <c r="H463" i="1"/>
  <c r="H465" i="1"/>
  <c r="H467" i="1"/>
  <c r="H488" i="1"/>
  <c r="H491" i="1"/>
  <c r="H506" i="1"/>
  <c r="H514" i="1"/>
  <c r="H515" i="1"/>
  <c r="H516" i="1"/>
  <c r="H522" i="1"/>
  <c r="H527" i="1"/>
  <c r="H528" i="1"/>
  <c r="H529" i="1"/>
  <c r="H530" i="1"/>
  <c r="H532" i="1"/>
  <c r="H533" i="1"/>
  <c r="H543" i="1"/>
  <c r="H335" i="1"/>
  <c r="H342" i="1" s="1"/>
  <c r="H336" i="1"/>
  <c r="H337" i="1"/>
  <c r="H338" i="1"/>
  <c r="H339" i="1"/>
  <c r="H340" i="1"/>
  <c r="H341" i="1"/>
  <c r="H311" i="1"/>
  <c r="H312" i="1"/>
  <c r="H316" i="1"/>
  <c r="H318" i="1"/>
  <c r="H319" i="1"/>
  <c r="H320" i="1"/>
  <c r="H321" i="1"/>
  <c r="H322" i="1"/>
  <c r="H323" i="1"/>
  <c r="H325" i="1"/>
  <c r="H326" i="1"/>
  <c r="H327" i="1"/>
  <c r="H328" i="1"/>
  <c r="H329" i="1"/>
  <c r="H330" i="1"/>
  <c r="H331" i="1"/>
  <c r="H332" i="1"/>
  <c r="H313" i="1"/>
  <c r="H314" i="1"/>
  <c r="H333" i="1" s="1"/>
  <c r="H315" i="1"/>
  <c r="H300" i="1"/>
  <c r="H301" i="1"/>
  <c r="H295" i="1"/>
  <c r="H297" i="1"/>
  <c r="H298" i="1"/>
  <c r="H299" i="1"/>
  <c r="H303" i="1"/>
  <c r="H304" i="1"/>
  <c r="H306" i="1"/>
  <c r="H307" i="1"/>
  <c r="H258" i="1"/>
  <c r="H259" i="1"/>
  <c r="H260" i="1"/>
  <c r="H261" i="1"/>
  <c r="H262" i="1"/>
  <c r="H263" i="1"/>
  <c r="H268" i="1"/>
  <c r="H269" i="1"/>
  <c r="H270" i="1"/>
  <c r="H286" i="1"/>
  <c r="H287" i="1"/>
  <c r="H288" i="1"/>
  <c r="H289" i="1"/>
  <c r="H290" i="1"/>
  <c r="H291" i="1"/>
  <c r="H253" i="1"/>
  <c r="H292" i="1" s="1"/>
  <c r="H254" i="1"/>
  <c r="H265" i="1"/>
  <c r="H266" i="1"/>
  <c r="H272" i="1"/>
  <c r="H274" i="1"/>
  <c r="H277" i="1"/>
  <c r="H279" i="1"/>
  <c r="H281" i="1"/>
  <c r="H344" i="1"/>
  <c r="H345" i="1" s="1"/>
  <c r="H346" i="1" s="1"/>
  <c r="H688" i="1"/>
  <c r="H647" i="1"/>
  <c r="H648" i="1"/>
  <c r="H649" i="1"/>
  <c r="H650" i="1"/>
  <c r="H770" i="1" s="1"/>
  <c r="H771" i="1" s="1"/>
  <c r="H652" i="1"/>
  <c r="H653" i="1"/>
  <c r="H654" i="1"/>
  <c r="H655" i="1"/>
  <c r="H656" i="1"/>
  <c r="H657" i="1"/>
  <c r="H659" i="1"/>
  <c r="H660" i="1"/>
  <c r="H661" i="1"/>
  <c r="H662" i="1"/>
  <c r="H663" i="1"/>
  <c r="H664" i="1"/>
  <c r="H666" i="1"/>
  <c r="H667" i="1"/>
  <c r="H668" i="1"/>
  <c r="H669" i="1"/>
  <c r="H670" i="1"/>
  <c r="H671" i="1"/>
  <c r="H673" i="1"/>
  <c r="H674" i="1"/>
  <c r="H675" i="1"/>
  <c r="H676" i="1"/>
  <c r="H677" i="1"/>
  <c r="H678" i="1"/>
  <c r="H679" i="1"/>
  <c r="H680" i="1"/>
  <c r="H684" i="1"/>
  <c r="H685" i="1"/>
  <c r="H686" i="1"/>
  <c r="H687" i="1"/>
  <c r="H689" i="1"/>
  <c r="H690" i="1"/>
  <c r="H691" i="1"/>
  <c r="H692" i="1"/>
  <c r="H694" i="1"/>
  <c r="H695" i="1"/>
  <c r="H696" i="1"/>
  <c r="H698" i="1"/>
  <c r="H699" i="1"/>
  <c r="H700" i="1"/>
  <c r="H702" i="1"/>
  <c r="H703" i="1"/>
  <c r="H704" i="1"/>
  <c r="H705" i="1"/>
  <c r="H706" i="1"/>
  <c r="H707" i="1"/>
  <c r="H708" i="1"/>
  <c r="H710" i="1"/>
  <c r="H711" i="1"/>
  <c r="H713" i="1"/>
  <c r="H714" i="1"/>
  <c r="H718" i="1"/>
  <c r="H719" i="1"/>
  <c r="H720" i="1"/>
  <c r="H727" i="1"/>
  <c r="H728" i="1"/>
  <c r="H729" i="1"/>
  <c r="H730" i="1"/>
  <c r="H731" i="1"/>
  <c r="H734" i="1"/>
  <c r="H735" i="1"/>
  <c r="H736" i="1"/>
  <c r="H737" i="1"/>
  <c r="H739" i="1"/>
  <c r="H740" i="1"/>
  <c r="H741" i="1"/>
  <c r="H742" i="1"/>
  <c r="H743" i="1"/>
  <c r="H744" i="1"/>
  <c r="H746" i="1"/>
  <c r="H747" i="1"/>
  <c r="H748" i="1"/>
  <c r="H753" i="1"/>
  <c r="H754" i="1"/>
  <c r="H755" i="1"/>
  <c r="H756" i="1"/>
  <c r="H757" i="1"/>
  <c r="H759" i="1"/>
  <c r="H760" i="1"/>
  <c r="H761" i="1"/>
  <c r="H768" i="1"/>
  <c r="H769" i="1"/>
  <c r="H651" i="1"/>
  <c r="H682" i="1"/>
  <c r="H693" i="1"/>
  <c r="H709" i="1"/>
  <c r="H716" i="1"/>
  <c r="H717" i="1"/>
  <c r="H721" i="1"/>
  <c r="H722" i="1"/>
  <c r="H723" i="1"/>
  <c r="H724" i="1"/>
  <c r="H725" i="1"/>
  <c r="H726" i="1"/>
  <c r="H738" i="1"/>
  <c r="H749" i="1"/>
  <c r="H750" i="1"/>
  <c r="H751" i="1"/>
  <c r="H763" i="1"/>
  <c r="H764" i="1"/>
  <c r="H766" i="1"/>
  <c r="H767" i="1"/>
  <c r="H637" i="1"/>
  <c r="H640" i="1" s="1"/>
  <c r="H634" i="1"/>
  <c r="H635" i="1"/>
  <c r="H636" i="1"/>
  <c r="H638" i="1"/>
  <c r="H639" i="1"/>
  <c r="H606" i="1"/>
  <c r="H607" i="1"/>
  <c r="H632" i="1" s="1"/>
  <c r="H611" i="1"/>
  <c r="H613" i="1"/>
  <c r="H614" i="1"/>
  <c r="H615" i="1"/>
  <c r="H616" i="1"/>
  <c r="H617" i="1"/>
  <c r="H618" i="1"/>
  <c r="H619" i="1"/>
  <c r="H621" i="1"/>
  <c r="H622" i="1"/>
  <c r="H623" i="1"/>
  <c r="H624" i="1"/>
  <c r="H625" i="1"/>
  <c r="H626" i="1"/>
  <c r="H627" i="1"/>
  <c r="H628" i="1"/>
  <c r="H608" i="1"/>
  <c r="H609" i="1"/>
  <c r="H610" i="1"/>
  <c r="H630" i="1"/>
  <c r="H631" i="1"/>
  <c r="H596" i="1"/>
  <c r="H597" i="1"/>
  <c r="H598" i="1"/>
  <c r="H591" i="1"/>
  <c r="H593" i="1"/>
  <c r="H594" i="1"/>
  <c r="H595" i="1"/>
  <c r="H600" i="1"/>
  <c r="H601" i="1"/>
  <c r="H602" i="1"/>
  <c r="H550" i="1"/>
  <c r="H551" i="1"/>
  <c r="H555" i="1"/>
  <c r="H556" i="1"/>
  <c r="H557" i="1"/>
  <c r="H558" i="1"/>
  <c r="H559" i="1"/>
  <c r="H560" i="1"/>
  <c r="H564" i="1"/>
  <c r="H565" i="1"/>
  <c r="H566" i="1"/>
  <c r="H579" i="1"/>
  <c r="H580" i="1"/>
  <c r="H581" i="1"/>
  <c r="H552" i="1"/>
  <c r="H553" i="1"/>
  <c r="H588" i="1" s="1"/>
  <c r="H554" i="1"/>
  <c r="H562" i="1"/>
  <c r="H568" i="1"/>
  <c r="H570" i="1"/>
  <c r="H573" i="1"/>
  <c r="H575" i="1"/>
  <c r="H577" i="1"/>
  <c r="H583" i="1"/>
  <c r="H584" i="1"/>
  <c r="H585" i="1"/>
  <c r="H586" i="1"/>
  <c r="H587" i="1"/>
  <c r="H642" i="1"/>
  <c r="H643" i="1" s="1"/>
  <c r="H644" i="1" s="1"/>
  <c r="H907" i="1"/>
  <c r="H868" i="1"/>
  <c r="H964" i="1" s="1"/>
  <c r="H869" i="1"/>
  <c r="H870" i="1"/>
  <c r="H871" i="1"/>
  <c r="H873" i="1"/>
  <c r="H874" i="1"/>
  <c r="H875" i="1"/>
  <c r="H876" i="1"/>
  <c r="H877" i="1"/>
  <c r="H878" i="1"/>
  <c r="H880" i="1"/>
  <c r="H881" i="1"/>
  <c r="H882" i="1"/>
  <c r="H883" i="1"/>
  <c r="H884" i="1"/>
  <c r="H885" i="1"/>
  <c r="H887" i="1"/>
  <c r="H888" i="1"/>
  <c r="H889" i="1"/>
  <c r="H890" i="1"/>
  <c r="H891" i="1"/>
  <c r="H893" i="1"/>
  <c r="H894" i="1"/>
  <c r="H895" i="1"/>
  <c r="H896" i="1"/>
  <c r="H897" i="1"/>
  <c r="H898" i="1"/>
  <c r="H899" i="1"/>
  <c r="H903" i="1"/>
  <c r="H904" i="1"/>
  <c r="H905" i="1"/>
  <c r="H906" i="1"/>
  <c r="H908" i="1"/>
  <c r="H909" i="1"/>
  <c r="H910" i="1"/>
  <c r="H911" i="1"/>
  <c r="H913" i="1"/>
  <c r="H914" i="1"/>
  <c r="H915" i="1"/>
  <c r="H917" i="1"/>
  <c r="H918" i="1"/>
  <c r="H919" i="1"/>
  <c r="H921" i="1"/>
  <c r="H922" i="1"/>
  <c r="H923" i="1"/>
  <c r="H924" i="1"/>
  <c r="H925" i="1"/>
  <c r="H926" i="1"/>
  <c r="H927" i="1"/>
  <c r="H929" i="1"/>
  <c r="H930" i="1"/>
  <c r="H932" i="1"/>
  <c r="H933" i="1"/>
  <c r="H937" i="1"/>
  <c r="H938" i="1"/>
  <c r="H945" i="1"/>
  <c r="H946" i="1"/>
  <c r="H947" i="1"/>
  <c r="H948" i="1"/>
  <c r="H949" i="1"/>
  <c r="H951" i="1"/>
  <c r="H952" i="1"/>
  <c r="H953" i="1"/>
  <c r="H958" i="1"/>
  <c r="H959" i="1"/>
  <c r="H961" i="1"/>
  <c r="H962" i="1"/>
  <c r="H963" i="1"/>
  <c r="H872" i="1"/>
  <c r="H901" i="1"/>
  <c r="H912" i="1"/>
  <c r="H928" i="1"/>
  <c r="H934" i="1"/>
  <c r="H935" i="1"/>
  <c r="H940" i="1"/>
  <c r="H941" i="1"/>
  <c r="H942" i="1"/>
  <c r="H943" i="1"/>
  <c r="H955" i="1"/>
  <c r="H956" i="1"/>
  <c r="H960" i="1"/>
  <c r="H857" i="1"/>
  <c r="H853" i="1"/>
  <c r="H854" i="1"/>
  <c r="H861" i="1" s="1"/>
  <c r="H855" i="1"/>
  <c r="H856" i="1"/>
  <c r="H858" i="1"/>
  <c r="H859" i="1"/>
  <c r="H860" i="1"/>
  <c r="H830" i="1"/>
  <c r="H833" i="1"/>
  <c r="H835" i="1"/>
  <c r="H836" i="1"/>
  <c r="H837" i="1"/>
  <c r="H838" i="1"/>
  <c r="H839" i="1"/>
  <c r="H840" i="1"/>
  <c r="H841" i="1"/>
  <c r="H843" i="1"/>
  <c r="H844" i="1"/>
  <c r="H845" i="1"/>
  <c r="H846" i="1"/>
  <c r="H847" i="1"/>
  <c r="H848" i="1"/>
  <c r="H849" i="1"/>
  <c r="H850" i="1"/>
  <c r="H831" i="1"/>
  <c r="H851" i="1" s="1"/>
  <c r="H832" i="1"/>
  <c r="H821" i="1"/>
  <c r="H822" i="1"/>
  <c r="H816" i="1"/>
  <c r="H826" i="1" s="1"/>
  <c r="H818" i="1"/>
  <c r="H819" i="1"/>
  <c r="H820" i="1"/>
  <c r="H824" i="1"/>
  <c r="H825" i="1"/>
  <c r="H783" i="1"/>
  <c r="H784" i="1"/>
  <c r="H785" i="1"/>
  <c r="H786" i="1"/>
  <c r="H791" i="1"/>
  <c r="H792" i="1"/>
  <c r="H793" i="1"/>
  <c r="H775" i="1"/>
  <c r="H776" i="1"/>
  <c r="H813" i="1" s="1"/>
  <c r="H779" i="1"/>
  <c r="H780" i="1"/>
  <c r="H781" i="1"/>
  <c r="H782" i="1"/>
  <c r="H788" i="1"/>
  <c r="H789" i="1"/>
  <c r="H795" i="1"/>
  <c r="H797" i="1"/>
  <c r="H800" i="1"/>
  <c r="H802" i="1"/>
  <c r="H804" i="1"/>
  <c r="H808" i="1"/>
  <c r="H809" i="1"/>
  <c r="H810" i="1"/>
  <c r="H811" i="1"/>
  <c r="H812" i="1"/>
  <c r="H863" i="1"/>
  <c r="H864" i="1" s="1"/>
  <c r="H865" i="1" s="1"/>
  <c r="H1233" i="1"/>
  <c r="H1215" i="1"/>
  <c r="H1216" i="1"/>
  <c r="H1217" i="1"/>
  <c r="H1218" i="1"/>
  <c r="H1219" i="1"/>
  <c r="H1220" i="1"/>
  <c r="H1221" i="1"/>
  <c r="H1222" i="1"/>
  <c r="H1223" i="1"/>
  <c r="H1225" i="1"/>
  <c r="H1226" i="1"/>
  <c r="H1228" i="1"/>
  <c r="H1229" i="1"/>
  <c r="H1230" i="1"/>
  <c r="H1231" i="1"/>
  <c r="H1232" i="1"/>
  <c r="H1234" i="1"/>
  <c r="H1235" i="1"/>
  <c r="H1236" i="1"/>
  <c r="H1238" i="1"/>
  <c r="H1244" i="1" s="1"/>
  <c r="H1239" i="1"/>
  <c r="H1240" i="1"/>
  <c r="H1241" i="1"/>
  <c r="H1242" i="1"/>
  <c r="H1243" i="1"/>
  <c r="H1188" i="1"/>
  <c r="H1211" i="1" s="1"/>
  <c r="H1189" i="1"/>
  <c r="H1190" i="1"/>
  <c r="H1191" i="1"/>
  <c r="H1192" i="1"/>
  <c r="H1193" i="1"/>
  <c r="H1194" i="1"/>
  <c r="H1195" i="1"/>
  <c r="H1196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132" i="1"/>
  <c r="H1133" i="1"/>
  <c r="H1134" i="1"/>
  <c r="H1185" i="1" s="1"/>
  <c r="H1135" i="1"/>
  <c r="H1136" i="1"/>
  <c r="H1138" i="1"/>
  <c r="H1139" i="1"/>
  <c r="H1140" i="1"/>
  <c r="H1142" i="1"/>
  <c r="H1143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068" i="1"/>
  <c r="H1069" i="1"/>
  <c r="H1071" i="1"/>
  <c r="H1072" i="1"/>
  <c r="H1073" i="1"/>
  <c r="H1074" i="1"/>
  <c r="H1076" i="1"/>
  <c r="H1077" i="1"/>
  <c r="H1078" i="1"/>
  <c r="H1079" i="1"/>
  <c r="H1080" i="1"/>
  <c r="H1082" i="1"/>
  <c r="H1083" i="1"/>
  <c r="H1084" i="1"/>
  <c r="H1085" i="1"/>
  <c r="H1086" i="1"/>
  <c r="H1087" i="1"/>
  <c r="H1088" i="1"/>
  <c r="H1090" i="1"/>
  <c r="H1091" i="1"/>
  <c r="H1093" i="1"/>
  <c r="H1094" i="1"/>
  <c r="H1095" i="1"/>
  <c r="H1096" i="1"/>
  <c r="H1097" i="1"/>
  <c r="H1098" i="1"/>
  <c r="H1099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7" i="1"/>
  <c r="H1128" i="1"/>
  <c r="H1129" i="1"/>
  <c r="H1058" i="1"/>
  <c r="H1056" i="1"/>
  <c r="H1057" i="1"/>
  <c r="H1061" i="1" s="1"/>
  <c r="H1059" i="1"/>
  <c r="H1060" i="1"/>
  <c r="H975" i="1"/>
  <c r="H976" i="1"/>
  <c r="H977" i="1"/>
  <c r="H978" i="1"/>
  <c r="H979" i="1"/>
  <c r="H980" i="1"/>
  <c r="H985" i="1"/>
  <c r="H986" i="1"/>
  <c r="H988" i="1"/>
  <c r="H990" i="1"/>
  <c r="H992" i="1"/>
  <c r="H993" i="1"/>
  <c r="H995" i="1"/>
  <c r="H1000" i="1"/>
  <c r="H1001" i="1"/>
  <c r="H1002" i="1"/>
  <c r="H969" i="1"/>
  <c r="H1013" i="1" s="1"/>
  <c r="H970" i="1"/>
  <c r="H971" i="1"/>
  <c r="H972" i="1"/>
  <c r="H973" i="1"/>
  <c r="H974" i="1"/>
  <c r="H982" i="1"/>
  <c r="H983" i="1"/>
  <c r="H997" i="1"/>
  <c r="H998" i="1"/>
  <c r="H1005" i="1"/>
  <c r="H1007" i="1"/>
  <c r="H1010" i="1"/>
  <c r="H1011" i="1"/>
  <c r="H1012" i="1"/>
  <c r="H1063" i="1"/>
  <c r="H1064" i="1"/>
  <c r="H1032" i="1"/>
  <c r="H1033" i="1"/>
  <c r="H1034" i="1"/>
  <c r="H1054" i="1" s="1"/>
  <c r="H1035" i="1"/>
  <c r="H1036" i="1"/>
  <c r="H1037" i="1"/>
  <c r="H1039" i="1"/>
  <c r="H1040" i="1"/>
  <c r="H1041" i="1"/>
  <c r="H1042" i="1"/>
  <c r="H1043" i="1"/>
  <c r="H1044" i="1"/>
  <c r="H1045" i="1"/>
  <c r="H1047" i="1"/>
  <c r="H1048" i="1"/>
  <c r="H1049" i="1"/>
  <c r="H1050" i="1"/>
  <c r="H1051" i="1"/>
  <c r="H1052" i="1"/>
  <c r="H1053" i="1"/>
  <c r="H1016" i="1"/>
  <c r="H1018" i="1"/>
  <c r="H1019" i="1"/>
  <c r="H1020" i="1"/>
  <c r="H1021" i="1"/>
  <c r="H1022" i="1"/>
  <c r="H1024" i="1"/>
  <c r="H1025" i="1"/>
  <c r="H1027" i="1"/>
  <c r="H1028" i="1"/>
  <c r="H1371" i="1"/>
  <c r="H1333" i="1"/>
  <c r="H1334" i="1"/>
  <c r="H1335" i="1"/>
  <c r="H1336" i="1"/>
  <c r="H1337" i="1"/>
  <c r="H1338" i="1"/>
  <c r="H1339" i="1"/>
  <c r="H1340" i="1"/>
  <c r="H1341" i="1"/>
  <c r="H1342" i="1"/>
  <c r="H1344" i="1"/>
  <c r="H1345" i="1"/>
  <c r="H1346" i="1"/>
  <c r="H1347" i="1"/>
  <c r="H1348" i="1"/>
  <c r="H1349" i="1"/>
  <c r="H1351" i="1"/>
  <c r="H1352" i="1"/>
  <c r="H1353" i="1"/>
  <c r="H1354" i="1"/>
  <c r="H1355" i="1"/>
  <c r="H1357" i="1"/>
  <c r="H1358" i="1"/>
  <c r="H1359" i="1"/>
  <c r="H1360" i="1"/>
  <c r="H1361" i="1"/>
  <c r="H1362" i="1"/>
  <c r="H1363" i="1"/>
  <c r="H1365" i="1"/>
  <c r="H1367" i="1"/>
  <c r="H1368" i="1"/>
  <c r="H1369" i="1"/>
  <c r="H1370" i="1"/>
  <c r="H1372" i="1"/>
  <c r="H1373" i="1"/>
  <c r="H1374" i="1"/>
  <c r="H1375" i="1"/>
  <c r="H1376" i="1"/>
  <c r="H1377" i="1"/>
  <c r="H1378" i="1"/>
  <c r="H1379" i="1"/>
  <c r="H1381" i="1"/>
  <c r="H1382" i="1"/>
  <c r="H1383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1" i="1"/>
  <c r="H1422" i="1"/>
  <c r="H1423" i="1"/>
  <c r="H1425" i="1"/>
  <c r="H1427" i="1"/>
  <c r="H1428" i="1"/>
  <c r="H1429" i="1"/>
  <c r="H1430" i="1"/>
  <c r="H1431" i="1"/>
  <c r="H1432" i="1"/>
  <c r="H1433" i="1"/>
  <c r="H1434" i="1"/>
  <c r="H1436" i="1"/>
  <c r="H1438" i="1"/>
  <c r="H1440" i="1"/>
  <c r="H1441" i="1"/>
  <c r="H1443" i="1"/>
  <c r="H1444" i="1"/>
  <c r="H1446" i="1"/>
  <c r="H1447" i="1"/>
  <c r="H1448" i="1"/>
  <c r="H1449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323" i="1"/>
  <c r="H1320" i="1"/>
  <c r="H1321" i="1"/>
  <c r="H1322" i="1"/>
  <c r="H1324" i="1"/>
  <c r="H1325" i="1"/>
  <c r="H1326" i="1"/>
  <c r="H1329" i="1"/>
  <c r="H1303" i="1"/>
  <c r="H1304" i="1"/>
  <c r="H1318" i="1" s="1"/>
  <c r="H1305" i="1"/>
  <c r="H1306" i="1"/>
  <c r="H1307" i="1"/>
  <c r="H1308" i="1"/>
  <c r="H1310" i="1"/>
  <c r="H1311" i="1"/>
  <c r="H1312" i="1"/>
  <c r="H1314" i="1"/>
  <c r="H1315" i="1"/>
  <c r="H1317" i="1"/>
  <c r="H1289" i="1"/>
  <c r="H1291" i="1"/>
  <c r="H1299" i="1" s="1"/>
  <c r="H1292" i="1"/>
  <c r="H1293" i="1"/>
  <c r="H1294" i="1"/>
  <c r="H1295" i="1"/>
  <c r="H1297" i="1"/>
  <c r="H1298" i="1"/>
  <c r="H1250" i="1"/>
  <c r="H1251" i="1"/>
  <c r="H1254" i="1"/>
  <c r="H1255" i="1"/>
  <c r="H1256" i="1"/>
  <c r="H1257" i="1"/>
  <c r="H1258" i="1"/>
  <c r="H1259" i="1"/>
  <c r="H1261" i="1"/>
  <c r="H1286" i="1" s="1"/>
  <c r="H1262" i="1"/>
  <c r="H1264" i="1"/>
  <c r="H1265" i="1"/>
  <c r="H1266" i="1"/>
  <c r="H1268" i="1"/>
  <c r="H1270" i="1"/>
  <c r="H1273" i="1"/>
  <c r="H1275" i="1"/>
  <c r="H1277" i="1"/>
  <c r="H1281" i="1"/>
  <c r="H1282" i="1"/>
  <c r="H1283" i="1"/>
  <c r="H1284" i="1"/>
  <c r="H1285" i="1"/>
  <c r="H1632" i="1"/>
  <c r="H1591" i="1"/>
  <c r="H1592" i="1"/>
  <c r="H1593" i="1"/>
  <c r="H1594" i="1"/>
  <c r="H1595" i="1"/>
  <c r="H1596" i="1"/>
  <c r="H1597" i="1"/>
  <c r="H1598" i="1"/>
  <c r="H1599" i="1"/>
  <c r="H1600" i="1"/>
  <c r="H1601" i="1"/>
  <c r="H1603" i="1"/>
  <c r="H1604" i="1"/>
  <c r="H1605" i="1"/>
  <c r="H1606" i="1"/>
  <c r="H1607" i="1"/>
  <c r="H1608" i="1"/>
  <c r="H1610" i="1"/>
  <c r="H1611" i="1"/>
  <c r="H1612" i="1"/>
  <c r="H1613" i="1"/>
  <c r="H1614" i="1"/>
  <c r="H1615" i="1"/>
  <c r="H1617" i="1"/>
  <c r="H1618" i="1"/>
  <c r="H1619" i="1"/>
  <c r="H1620" i="1"/>
  <c r="H1621" i="1"/>
  <c r="H1622" i="1"/>
  <c r="H1623" i="1"/>
  <c r="H1624" i="1"/>
  <c r="H1626" i="1"/>
  <c r="H1628" i="1"/>
  <c r="H1629" i="1"/>
  <c r="H1630" i="1"/>
  <c r="H1631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2" i="1"/>
  <c r="H1653" i="1"/>
  <c r="H1654" i="1"/>
  <c r="H1655" i="1"/>
  <c r="H1656" i="1"/>
  <c r="H1658" i="1"/>
  <c r="H1659" i="1"/>
  <c r="H1660" i="1"/>
  <c r="H1661" i="1"/>
  <c r="H1662" i="1"/>
  <c r="H1663" i="1"/>
  <c r="H1664" i="1"/>
  <c r="H1665" i="1"/>
  <c r="H1666" i="1"/>
  <c r="H1667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4" i="1"/>
  <c r="H1706" i="1"/>
  <c r="H1707" i="1"/>
  <c r="H1708" i="1"/>
  <c r="H1709" i="1"/>
  <c r="H1710" i="1"/>
  <c r="H1711" i="1"/>
  <c r="H1712" i="1"/>
  <c r="H1713" i="1"/>
  <c r="H1715" i="1"/>
  <c r="H1716" i="1"/>
  <c r="H1717" i="1"/>
  <c r="H1718" i="1"/>
  <c r="H1721" i="1"/>
  <c r="H1722" i="1"/>
  <c r="H1723" i="1"/>
  <c r="H1724" i="1"/>
  <c r="H1725" i="1"/>
  <c r="H1726" i="1"/>
  <c r="H1727" i="1"/>
  <c r="H1728" i="1"/>
  <c r="H1729" i="1"/>
  <c r="H1747" i="1" s="1"/>
  <c r="H1730" i="1"/>
  <c r="H1731" i="1"/>
  <c r="H1733" i="1"/>
  <c r="H1735" i="1"/>
  <c r="H1736" i="1"/>
  <c r="H1738" i="1"/>
  <c r="H1739" i="1"/>
  <c r="H1740" i="1"/>
  <c r="H1741" i="1"/>
  <c r="H1742" i="1"/>
  <c r="H1743" i="1"/>
  <c r="H1744" i="1"/>
  <c r="H1745" i="1"/>
  <c r="H1746" i="1"/>
  <c r="H1581" i="1"/>
  <c r="H1584" i="1" s="1"/>
  <c r="H1582" i="1"/>
  <c r="H1583" i="1"/>
  <c r="H1586" i="1"/>
  <c r="H1587" i="1" s="1"/>
  <c r="H1576" i="1"/>
  <c r="H1577" i="1"/>
  <c r="H1579" i="1" s="1"/>
  <c r="H1578" i="1"/>
  <c r="H1531" i="1"/>
  <c r="H1532" i="1"/>
  <c r="H1539" i="1"/>
  <c r="H1540" i="1"/>
  <c r="H1543" i="1"/>
  <c r="H1544" i="1"/>
  <c r="H1545" i="1"/>
  <c r="H1546" i="1"/>
  <c r="H1547" i="1"/>
  <c r="H1548" i="1"/>
  <c r="H1550" i="1"/>
  <c r="H1551" i="1"/>
  <c r="H1552" i="1"/>
  <c r="H1553" i="1"/>
  <c r="H1554" i="1"/>
  <c r="H1555" i="1"/>
  <c r="H1556" i="1"/>
  <c r="H1557" i="1"/>
  <c r="H1558" i="1"/>
  <c r="H1559" i="1"/>
  <c r="H1560" i="1"/>
  <c r="H1562" i="1"/>
  <c r="H1563" i="1"/>
  <c r="H1565" i="1"/>
  <c r="H1566" i="1"/>
  <c r="H1567" i="1"/>
  <c r="H1568" i="1"/>
  <c r="H1569" i="1"/>
  <c r="H1570" i="1"/>
  <c r="H1571" i="1"/>
  <c r="H1572" i="1"/>
  <c r="H1513" i="1"/>
  <c r="H1528" i="1" s="1"/>
  <c r="H1515" i="1"/>
  <c r="H1516" i="1"/>
  <c r="H1518" i="1"/>
  <c r="H1519" i="1"/>
  <c r="H1520" i="1"/>
  <c r="H1521" i="1"/>
  <c r="H1523" i="1"/>
  <c r="H1524" i="1"/>
  <c r="H1525" i="1"/>
  <c r="H1470" i="1"/>
  <c r="H1471" i="1"/>
  <c r="H1472" i="1"/>
  <c r="H1473" i="1"/>
  <c r="H1474" i="1"/>
  <c r="H1475" i="1"/>
  <c r="H1476" i="1"/>
  <c r="H1477" i="1"/>
  <c r="H1478" i="1"/>
  <c r="H1479" i="1"/>
  <c r="H1481" i="1"/>
  <c r="H1484" i="1"/>
  <c r="H1485" i="1"/>
  <c r="H1486" i="1"/>
  <c r="H1487" i="1"/>
  <c r="H1488" i="1"/>
  <c r="H1489" i="1"/>
  <c r="H1491" i="1"/>
  <c r="H1493" i="1"/>
  <c r="H1496" i="1"/>
  <c r="H1498" i="1"/>
  <c r="H1499" i="1"/>
  <c r="H1500" i="1"/>
  <c r="H1502" i="1"/>
  <c r="H1504" i="1"/>
  <c r="H1506" i="1"/>
  <c r="H1507" i="1"/>
  <c r="H1508" i="1"/>
  <c r="H1509" i="1"/>
  <c r="H1510" i="1"/>
  <c r="G545" i="1"/>
  <c r="G546" i="1" s="1"/>
  <c r="G345" i="1"/>
  <c r="G342" i="1"/>
  <c r="G333" i="1"/>
  <c r="G307" i="1"/>
  <c r="G292" i="1"/>
  <c r="G346" i="1"/>
  <c r="G54" i="1"/>
  <c r="G84" i="1"/>
  <c r="G91" i="1" s="1"/>
  <c r="G92" i="1" s="1"/>
  <c r="G249" i="1" s="1"/>
  <c r="G58" i="1"/>
  <c r="G248" i="1"/>
  <c r="G1013" i="1"/>
  <c r="G1064" i="1"/>
  <c r="G1061" i="1"/>
  <c r="G1054" i="1"/>
  <c r="G1028" i="1"/>
  <c r="G1244" i="1"/>
  <c r="G1236" i="1"/>
  <c r="G1211" i="1"/>
  <c r="G1185" i="1"/>
  <c r="G1129" i="1"/>
  <c r="G1747" i="1"/>
  <c r="G1587" i="1"/>
  <c r="G1584" i="1"/>
  <c r="G1579" i="1"/>
  <c r="G1588" i="1" s="1"/>
  <c r="G1572" i="1"/>
  <c r="G1510" i="1"/>
  <c r="G1465" i="1"/>
  <c r="G1329" i="1"/>
  <c r="G1326" i="1"/>
  <c r="G1318" i="1"/>
  <c r="G1299" i="1"/>
  <c r="G1330" i="1" s="1"/>
  <c r="G1286" i="1"/>
  <c r="G964" i="1"/>
  <c r="G864" i="1"/>
  <c r="G865" i="1" s="1"/>
  <c r="G965" i="1" s="1"/>
  <c r="G861" i="1"/>
  <c r="G851" i="1"/>
  <c r="G826" i="1"/>
  <c r="G813" i="1"/>
  <c r="G770" i="1"/>
  <c r="G643" i="1"/>
  <c r="G640" i="1"/>
  <c r="G632" i="1"/>
  <c r="G602" i="1"/>
  <c r="G644" i="1" s="1"/>
  <c r="G588" i="1"/>
  <c r="F248" i="1"/>
  <c r="F54" i="1"/>
  <c r="F84" i="1"/>
  <c r="F91" i="1" s="1"/>
  <c r="F58" i="1"/>
  <c r="F545" i="1"/>
  <c r="F345" i="1"/>
  <c r="F346" i="1" s="1"/>
  <c r="F546" i="1" s="1"/>
  <c r="F342" i="1"/>
  <c r="F333" i="1"/>
  <c r="F307" i="1"/>
  <c r="F292" i="1"/>
  <c r="F770" i="1"/>
  <c r="F771" i="1" s="1"/>
  <c r="F640" i="1"/>
  <c r="F643" i="1"/>
  <c r="F632" i="1"/>
  <c r="F602" i="1"/>
  <c r="F588" i="1"/>
  <c r="F644" i="1"/>
  <c r="F964" i="1"/>
  <c r="F861" i="1"/>
  <c r="F865" i="1" s="1"/>
  <c r="F864" i="1"/>
  <c r="F851" i="1"/>
  <c r="F826" i="1"/>
  <c r="F813" i="1"/>
  <c r="F1236" i="1"/>
  <c r="F1244" i="1"/>
  <c r="F1211" i="1"/>
  <c r="F1185" i="1"/>
  <c r="F1129" i="1"/>
  <c r="F1061" i="1"/>
  <c r="F1013" i="1"/>
  <c r="F1064" i="1"/>
  <c r="F1065" i="1" s="1"/>
  <c r="F1054" i="1"/>
  <c r="F1028" i="1"/>
  <c r="F1465" i="1"/>
  <c r="F1326" i="1"/>
  <c r="F1330" i="1" s="1"/>
  <c r="F1329" i="1"/>
  <c r="F1318" i="1"/>
  <c r="F1299" i="1"/>
  <c r="F1286" i="1"/>
  <c r="F1747" i="1"/>
  <c r="F1584" i="1"/>
  <c r="F1587" i="1"/>
  <c r="F1579" i="1"/>
  <c r="F1588" i="1" s="1"/>
  <c r="F1748" i="1" s="1"/>
  <c r="F1572" i="1"/>
  <c r="F1510" i="1"/>
  <c r="K1234" i="1"/>
  <c r="K1233" i="1"/>
  <c r="J643" i="1"/>
  <c r="J964" i="1"/>
  <c r="J1465" i="1"/>
  <c r="J1329" i="1"/>
  <c r="J1510" i="1"/>
  <c r="J1587" i="1"/>
  <c r="J1747" i="1"/>
  <c r="K651" i="1"/>
  <c r="K749" i="1"/>
  <c r="K750" i="1"/>
  <c r="K647" i="1"/>
  <c r="K649" i="1"/>
  <c r="K653" i="1"/>
  <c r="K654" i="1"/>
  <c r="K655" i="1"/>
  <c r="K657" i="1"/>
  <c r="K659" i="1"/>
  <c r="K660" i="1"/>
  <c r="K662" i="1"/>
  <c r="K663" i="1"/>
  <c r="K664" i="1"/>
  <c r="K667" i="1"/>
  <c r="K668" i="1"/>
  <c r="K669" i="1"/>
  <c r="K671" i="1"/>
  <c r="K673" i="1"/>
  <c r="K674" i="1"/>
  <c r="K676" i="1"/>
  <c r="K677" i="1"/>
  <c r="K678" i="1"/>
  <c r="K680" i="1"/>
  <c r="K682" i="1"/>
  <c r="K684" i="1"/>
  <c r="K686" i="1"/>
  <c r="K687" i="1"/>
  <c r="K688" i="1"/>
  <c r="K690" i="1"/>
  <c r="K691" i="1"/>
  <c r="K692" i="1"/>
  <c r="K694" i="1"/>
  <c r="K695" i="1"/>
  <c r="K696" i="1"/>
  <c r="K699" i="1"/>
  <c r="K700" i="1"/>
  <c r="K702" i="1"/>
  <c r="K704" i="1"/>
  <c r="K705" i="1"/>
  <c r="K706" i="1"/>
  <c r="K708" i="1"/>
  <c r="K709" i="1"/>
  <c r="K710" i="1"/>
  <c r="K713" i="1"/>
  <c r="K714" i="1"/>
  <c r="K717" i="1"/>
  <c r="K719" i="1"/>
  <c r="K721" i="1"/>
  <c r="K723" i="1"/>
  <c r="K725" i="1"/>
  <c r="K727" i="1"/>
  <c r="K729" i="1"/>
  <c r="K731" i="1"/>
  <c r="K734" i="1"/>
  <c r="K736" i="1"/>
  <c r="K739" i="1"/>
  <c r="K740" i="1"/>
  <c r="K742" i="1"/>
  <c r="K744" i="1"/>
  <c r="K746" i="1"/>
  <c r="K751" i="1"/>
  <c r="K753" i="1"/>
  <c r="K754" i="1"/>
  <c r="K756" i="1"/>
  <c r="K757" i="1"/>
  <c r="K759" i="1"/>
  <c r="K761" i="1"/>
  <c r="K763" i="1"/>
  <c r="K764" i="1"/>
  <c r="K767" i="1"/>
  <c r="K768" i="1"/>
  <c r="K769" i="1"/>
  <c r="K634" i="1"/>
  <c r="K640" i="1" s="1"/>
  <c r="K636" i="1"/>
  <c r="K637" i="1"/>
  <c r="K639" i="1"/>
  <c r="K606" i="1"/>
  <c r="K632" i="1" s="1"/>
  <c r="K607" i="1"/>
  <c r="K609" i="1"/>
  <c r="K610" i="1"/>
  <c r="K611" i="1"/>
  <c r="K614" i="1"/>
  <c r="K615" i="1"/>
  <c r="K616" i="1"/>
  <c r="K618" i="1"/>
  <c r="K619" i="1"/>
  <c r="K621" i="1"/>
  <c r="K623" i="1"/>
  <c r="K624" i="1"/>
  <c r="K625" i="1"/>
  <c r="K627" i="1"/>
  <c r="K628" i="1"/>
  <c r="K630" i="1"/>
  <c r="K591" i="1"/>
  <c r="K594" i="1"/>
  <c r="K596" i="1"/>
  <c r="K598" i="1"/>
  <c r="K601" i="1"/>
  <c r="K551" i="1"/>
  <c r="K552" i="1"/>
  <c r="K553" i="1"/>
  <c r="K555" i="1"/>
  <c r="K556" i="1"/>
  <c r="K557" i="1"/>
  <c r="K559" i="1"/>
  <c r="K560" i="1"/>
  <c r="K564" i="1"/>
  <c r="K566" i="1"/>
  <c r="K570" i="1"/>
  <c r="K575" i="1"/>
  <c r="K579" i="1"/>
  <c r="K581" i="1"/>
  <c r="K584" i="1"/>
  <c r="K586" i="1"/>
  <c r="K872" i="1"/>
  <c r="K934" i="1"/>
  <c r="K935" i="1"/>
  <c r="K938" i="1"/>
  <c r="K941" i="1"/>
  <c r="K868" i="1"/>
  <c r="K870" i="1"/>
  <c r="K871" i="1"/>
  <c r="K874" i="1"/>
  <c r="K876" i="1"/>
  <c r="K878" i="1"/>
  <c r="K881" i="1"/>
  <c r="K883" i="1"/>
  <c r="K885" i="1"/>
  <c r="K888" i="1"/>
  <c r="K890" i="1"/>
  <c r="K893" i="1"/>
  <c r="K895" i="1"/>
  <c r="K897" i="1"/>
  <c r="K899" i="1"/>
  <c r="K903" i="1"/>
  <c r="K905" i="1"/>
  <c r="K907" i="1"/>
  <c r="K909" i="1"/>
  <c r="K911" i="1"/>
  <c r="K912" i="1"/>
  <c r="K913" i="1"/>
  <c r="K914" i="1"/>
  <c r="K917" i="1"/>
  <c r="K918" i="1"/>
  <c r="K919" i="1"/>
  <c r="K922" i="1"/>
  <c r="K923" i="1"/>
  <c r="K924" i="1"/>
  <c r="K926" i="1"/>
  <c r="K927" i="1"/>
  <c r="K928" i="1"/>
  <c r="K930" i="1"/>
  <c r="K932" i="1"/>
  <c r="K933" i="1"/>
  <c r="K943" i="1"/>
  <c r="K945" i="1"/>
  <c r="K946" i="1"/>
  <c r="K948" i="1"/>
  <c r="K949" i="1"/>
  <c r="K951" i="1"/>
  <c r="K953" i="1"/>
  <c r="K955" i="1"/>
  <c r="K956" i="1"/>
  <c r="K959" i="1"/>
  <c r="K960" i="1"/>
  <c r="K961" i="1"/>
  <c r="K963" i="1"/>
  <c r="K854" i="1"/>
  <c r="K856" i="1"/>
  <c r="K857" i="1"/>
  <c r="K858" i="1"/>
  <c r="K859" i="1"/>
  <c r="K830" i="1"/>
  <c r="K851" i="1" s="1"/>
  <c r="K832" i="1"/>
  <c r="K835" i="1"/>
  <c r="K837" i="1"/>
  <c r="K839" i="1"/>
  <c r="K841" i="1"/>
  <c r="K844" i="1"/>
  <c r="K846" i="1"/>
  <c r="K848" i="1"/>
  <c r="K850" i="1"/>
  <c r="K816" i="1"/>
  <c r="K819" i="1"/>
  <c r="K821" i="1"/>
  <c r="K824" i="1"/>
  <c r="K776" i="1"/>
  <c r="K780" i="1"/>
  <c r="K781" i="1"/>
  <c r="K782" i="1"/>
  <c r="K784" i="1"/>
  <c r="K785" i="1"/>
  <c r="K786" i="1"/>
  <c r="K789" i="1"/>
  <c r="K792" i="1"/>
  <c r="K795" i="1"/>
  <c r="K800" i="1"/>
  <c r="K804" i="1"/>
  <c r="K809" i="1"/>
  <c r="K811" i="1"/>
  <c r="K1438" i="1"/>
  <c r="K1440" i="1"/>
  <c r="K1441" i="1"/>
  <c r="K1443" i="1"/>
  <c r="K1444" i="1"/>
  <c r="K1461" i="1"/>
  <c r="K1462" i="1"/>
  <c r="K1463" i="1"/>
  <c r="K1464" i="1"/>
  <c r="K1456" i="1"/>
  <c r="K1333" i="1"/>
  <c r="K1465" i="1" s="1"/>
  <c r="K1334" i="1"/>
  <c r="K1335" i="1"/>
  <c r="K1336" i="1"/>
  <c r="K1337" i="1"/>
  <c r="K1338" i="1"/>
  <c r="K1339" i="1"/>
  <c r="K1340" i="1"/>
  <c r="K1341" i="1"/>
  <c r="K1342" i="1"/>
  <c r="K1344" i="1"/>
  <c r="K1345" i="1"/>
  <c r="K1346" i="1"/>
  <c r="K1347" i="1"/>
  <c r="K1348" i="1"/>
  <c r="K1349" i="1"/>
  <c r="K1351" i="1"/>
  <c r="K1352" i="1"/>
  <c r="K1353" i="1"/>
  <c r="K1354" i="1"/>
  <c r="K1355" i="1"/>
  <c r="K1357" i="1"/>
  <c r="K1358" i="1"/>
  <c r="K1359" i="1"/>
  <c r="K1360" i="1"/>
  <c r="K1361" i="1"/>
  <c r="K1362" i="1"/>
  <c r="K1363" i="1"/>
  <c r="K1365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1" i="1"/>
  <c r="K1382" i="1"/>
  <c r="K1383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46" i="1"/>
  <c r="K1447" i="1"/>
  <c r="K1448" i="1"/>
  <c r="K1449" i="1"/>
  <c r="K1451" i="1"/>
  <c r="K1452" i="1"/>
  <c r="K1453" i="1"/>
  <c r="K1454" i="1"/>
  <c r="K1455" i="1"/>
  <c r="K1457" i="1"/>
  <c r="K1458" i="1"/>
  <c r="K1459" i="1"/>
  <c r="K1460" i="1"/>
  <c r="K1328" i="1"/>
  <c r="K1329" i="1" s="1"/>
  <c r="K1320" i="1"/>
  <c r="K1321" i="1"/>
  <c r="K1322" i="1"/>
  <c r="K1323" i="1"/>
  <c r="K1324" i="1"/>
  <c r="K1325" i="1"/>
  <c r="K1326" i="1"/>
  <c r="K1303" i="1"/>
  <c r="K1304" i="1"/>
  <c r="K1305" i="1"/>
  <c r="K1318" i="1" s="1"/>
  <c r="K1306" i="1"/>
  <c r="K1307" i="1"/>
  <c r="K1308" i="1"/>
  <c r="K1310" i="1"/>
  <c r="K1311" i="1"/>
  <c r="K1312" i="1"/>
  <c r="K1314" i="1"/>
  <c r="K1315" i="1"/>
  <c r="K1317" i="1"/>
  <c r="K1289" i="1"/>
  <c r="K1291" i="1"/>
  <c r="K1299" i="1" s="1"/>
  <c r="K1292" i="1"/>
  <c r="K1293" i="1"/>
  <c r="K1294" i="1"/>
  <c r="K1295" i="1"/>
  <c r="K1297" i="1"/>
  <c r="K1298" i="1"/>
  <c r="K1250" i="1"/>
  <c r="K1286" i="1" s="1"/>
  <c r="K1251" i="1"/>
  <c r="K1254" i="1"/>
  <c r="K1255" i="1"/>
  <c r="K1256" i="1"/>
  <c r="K1257" i="1"/>
  <c r="K1258" i="1"/>
  <c r="K1259" i="1"/>
  <c r="K1261" i="1"/>
  <c r="K1262" i="1"/>
  <c r="K1264" i="1"/>
  <c r="K1265" i="1"/>
  <c r="K1266" i="1"/>
  <c r="K1268" i="1"/>
  <c r="K1270" i="1"/>
  <c r="K1273" i="1"/>
  <c r="K1275" i="1"/>
  <c r="K1277" i="1"/>
  <c r="K1281" i="1"/>
  <c r="K1282" i="1"/>
  <c r="K1283" i="1"/>
  <c r="K1284" i="1"/>
  <c r="K1285" i="1"/>
  <c r="K1473" i="1"/>
  <c r="K1470" i="1"/>
  <c r="K1471" i="1"/>
  <c r="K1510" i="1" s="1"/>
  <c r="K1472" i="1"/>
  <c r="K1474" i="1"/>
  <c r="K1475" i="1"/>
  <c r="K1476" i="1"/>
  <c r="K1477" i="1"/>
  <c r="K1478" i="1"/>
  <c r="K1479" i="1"/>
  <c r="K1481" i="1"/>
  <c r="K1484" i="1"/>
  <c r="K1485" i="1"/>
  <c r="K1486" i="1"/>
  <c r="K1487" i="1"/>
  <c r="K1488" i="1"/>
  <c r="K1489" i="1"/>
  <c r="K1491" i="1"/>
  <c r="K1493" i="1"/>
  <c r="K1496" i="1"/>
  <c r="K1498" i="1"/>
  <c r="K1499" i="1"/>
  <c r="K1500" i="1"/>
  <c r="K1502" i="1"/>
  <c r="K1504" i="1"/>
  <c r="K1506" i="1"/>
  <c r="K1507" i="1"/>
  <c r="K1508" i="1"/>
  <c r="K1509" i="1"/>
  <c r="K1531" i="1"/>
  <c r="K1572" i="1" s="1"/>
  <c r="K1539" i="1"/>
  <c r="K1540" i="1"/>
  <c r="K1532" i="1"/>
  <c r="K1543" i="1"/>
  <c r="K1544" i="1"/>
  <c r="K1545" i="1"/>
  <c r="K1546" i="1"/>
  <c r="K1547" i="1"/>
  <c r="K1548" i="1"/>
  <c r="K1550" i="1"/>
  <c r="K1551" i="1"/>
  <c r="K1552" i="1"/>
  <c r="K1553" i="1"/>
  <c r="K1554" i="1"/>
  <c r="K1555" i="1"/>
  <c r="K1556" i="1"/>
  <c r="K1557" i="1"/>
  <c r="K1558" i="1"/>
  <c r="K1559" i="1"/>
  <c r="K1560" i="1"/>
  <c r="K1562" i="1"/>
  <c r="K1563" i="1"/>
  <c r="K1565" i="1"/>
  <c r="K1566" i="1"/>
  <c r="K1567" i="1"/>
  <c r="K1568" i="1"/>
  <c r="K1569" i="1"/>
  <c r="K1570" i="1"/>
  <c r="K1571" i="1"/>
  <c r="K1586" i="1"/>
  <c r="K1587" i="1"/>
  <c r="K1588" i="1" s="1"/>
  <c r="K1581" i="1"/>
  <c r="K1582" i="1"/>
  <c r="K1583" i="1"/>
  <c r="K1584" i="1"/>
  <c r="K1576" i="1"/>
  <c r="K1577" i="1"/>
  <c r="K1578" i="1"/>
  <c r="K1579" i="1"/>
  <c r="K1733" i="1"/>
  <c r="K1735" i="1"/>
  <c r="K1736" i="1"/>
  <c r="K1738" i="1"/>
  <c r="K1739" i="1"/>
  <c r="K1741" i="1"/>
  <c r="K1743" i="1"/>
  <c r="K1745" i="1"/>
  <c r="K1591" i="1"/>
  <c r="K1747" i="1" s="1"/>
  <c r="K1592" i="1"/>
  <c r="K1593" i="1"/>
  <c r="K1594" i="1"/>
  <c r="K1595" i="1"/>
  <c r="K1596" i="1"/>
  <c r="K1597" i="1"/>
  <c r="K1598" i="1"/>
  <c r="K1599" i="1"/>
  <c r="K1600" i="1"/>
  <c r="K1601" i="1"/>
  <c r="K1603" i="1"/>
  <c r="K1604" i="1"/>
  <c r="K1605" i="1"/>
  <c r="K1606" i="1"/>
  <c r="K1607" i="1"/>
  <c r="K1608" i="1"/>
  <c r="K1610" i="1"/>
  <c r="K1611" i="1"/>
  <c r="K1612" i="1"/>
  <c r="K1613" i="1"/>
  <c r="K1614" i="1"/>
  <c r="K1615" i="1"/>
  <c r="K1617" i="1"/>
  <c r="K1618" i="1"/>
  <c r="K1619" i="1"/>
  <c r="K1620" i="1"/>
  <c r="K1621" i="1"/>
  <c r="K1622" i="1"/>
  <c r="K1623" i="1"/>
  <c r="K1624" i="1"/>
  <c r="K1626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2" i="1"/>
  <c r="K1653" i="1"/>
  <c r="K1654" i="1"/>
  <c r="K1655" i="1"/>
  <c r="K1656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7" i="1"/>
  <c r="K1740" i="1"/>
  <c r="K1742" i="1"/>
  <c r="K1744" i="1"/>
  <c r="K1746" i="1"/>
  <c r="K1238" i="1"/>
  <c r="K1241" i="1"/>
  <c r="K1243" i="1"/>
  <c r="K1215" i="1"/>
  <c r="K1236" i="1" s="1"/>
  <c r="K1216" i="1"/>
  <c r="K1218" i="1"/>
  <c r="K1219" i="1"/>
  <c r="K1220" i="1"/>
  <c r="K1222" i="1"/>
  <c r="K1223" i="1"/>
  <c r="K1225" i="1"/>
  <c r="K1228" i="1"/>
  <c r="K1229" i="1"/>
  <c r="K1230" i="1"/>
  <c r="K1232" i="1"/>
  <c r="K1235" i="1"/>
  <c r="K1189" i="1"/>
  <c r="K1190" i="1"/>
  <c r="K1191" i="1"/>
  <c r="K1193" i="1"/>
  <c r="K1194" i="1"/>
  <c r="K1195" i="1"/>
  <c r="K1198" i="1"/>
  <c r="K1199" i="1"/>
  <c r="K1200" i="1"/>
  <c r="K1202" i="1"/>
  <c r="K1203" i="1"/>
  <c r="K1204" i="1"/>
  <c r="K1206" i="1"/>
  <c r="K1207" i="1"/>
  <c r="K1208" i="1"/>
  <c r="K1210" i="1"/>
  <c r="K1132" i="1"/>
  <c r="K1133" i="1"/>
  <c r="K1134" i="1"/>
  <c r="K1135" i="1"/>
  <c r="K1185" i="1" s="1"/>
  <c r="K1136" i="1"/>
  <c r="K1138" i="1"/>
  <c r="K1139" i="1"/>
  <c r="K1140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068" i="1"/>
  <c r="K1069" i="1"/>
  <c r="K1071" i="1"/>
  <c r="K1072" i="1"/>
  <c r="K1073" i="1"/>
  <c r="K1074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90" i="1"/>
  <c r="K1091" i="1"/>
  <c r="K1093" i="1"/>
  <c r="K1094" i="1"/>
  <c r="K1095" i="1"/>
  <c r="K1096" i="1"/>
  <c r="K1097" i="1"/>
  <c r="K1098" i="1"/>
  <c r="K1099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7" i="1"/>
  <c r="K1129" i="1" s="1"/>
  <c r="K1128" i="1"/>
  <c r="K1063" i="1"/>
  <c r="K1064" i="1"/>
  <c r="K1056" i="1"/>
  <c r="K1061" i="1" s="1"/>
  <c r="K1057" i="1"/>
  <c r="K1058" i="1"/>
  <c r="K1059" i="1"/>
  <c r="K1060" i="1"/>
  <c r="K1032" i="1"/>
  <c r="K1033" i="1"/>
  <c r="K1054" i="1" s="1"/>
  <c r="K1034" i="1"/>
  <c r="K1035" i="1"/>
  <c r="K1036" i="1"/>
  <c r="K1037" i="1"/>
  <c r="K1039" i="1"/>
  <c r="K1040" i="1"/>
  <c r="K1041" i="1"/>
  <c r="K1042" i="1"/>
  <c r="K1043" i="1"/>
  <c r="K1044" i="1"/>
  <c r="K1045" i="1"/>
  <c r="K1047" i="1"/>
  <c r="K1048" i="1"/>
  <c r="K1049" i="1"/>
  <c r="K1050" i="1"/>
  <c r="K1051" i="1"/>
  <c r="K1052" i="1"/>
  <c r="K1053" i="1"/>
  <c r="K1016" i="1"/>
  <c r="K1018" i="1"/>
  <c r="K1019" i="1"/>
  <c r="K1028" i="1" s="1"/>
  <c r="K1020" i="1"/>
  <c r="K1021" i="1"/>
  <c r="K1022" i="1"/>
  <c r="K1024" i="1"/>
  <c r="K1025" i="1"/>
  <c r="K1027" i="1"/>
  <c r="K969" i="1"/>
  <c r="K1013" i="1" s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5" i="1"/>
  <c r="K986" i="1"/>
  <c r="K988" i="1"/>
  <c r="K990" i="1"/>
  <c r="K992" i="1"/>
  <c r="K993" i="1"/>
  <c r="K995" i="1"/>
  <c r="K997" i="1"/>
  <c r="K998" i="1"/>
  <c r="K1000" i="1"/>
  <c r="K1001" i="1"/>
  <c r="K1002" i="1"/>
  <c r="K1005" i="1"/>
  <c r="K1007" i="1"/>
  <c r="K1010" i="1"/>
  <c r="K1011" i="1"/>
  <c r="K1012" i="1"/>
  <c r="K349" i="1"/>
  <c r="K350" i="1"/>
  <c r="K351" i="1"/>
  <c r="K353" i="1"/>
  <c r="K354" i="1"/>
  <c r="K355" i="1"/>
  <c r="K357" i="1"/>
  <c r="K358" i="1"/>
  <c r="K359" i="1"/>
  <c r="K362" i="1"/>
  <c r="K363" i="1"/>
  <c r="K364" i="1"/>
  <c r="K366" i="1"/>
  <c r="K368" i="1"/>
  <c r="K369" i="1"/>
  <c r="K371" i="1"/>
  <c r="K372" i="1"/>
  <c r="K374" i="1"/>
  <c r="K376" i="1"/>
  <c r="K377" i="1"/>
  <c r="K378" i="1"/>
  <c r="K380" i="1"/>
  <c r="K381" i="1"/>
  <c r="K383" i="1"/>
  <c r="K386" i="1"/>
  <c r="K387" i="1"/>
  <c r="K388" i="1"/>
  <c r="K390" i="1"/>
  <c r="K391" i="1"/>
  <c r="K392" i="1"/>
  <c r="K394" i="1"/>
  <c r="K395" i="1"/>
  <c r="K396" i="1"/>
  <c r="K399" i="1"/>
  <c r="K400" i="1"/>
  <c r="K402" i="1"/>
  <c r="K404" i="1"/>
  <c r="K405" i="1"/>
  <c r="K406" i="1"/>
  <c r="K408" i="1"/>
  <c r="K410" i="1"/>
  <c r="K411" i="1"/>
  <c r="K412" i="1"/>
  <c r="K414" i="1"/>
  <c r="K416" i="1"/>
  <c r="K418" i="1"/>
  <c r="K419" i="1"/>
  <c r="K420" i="1"/>
  <c r="K422" i="1"/>
  <c r="K424" i="1"/>
  <c r="K425" i="1"/>
  <c r="K427" i="1"/>
  <c r="K429" i="1"/>
  <c r="K431" i="1"/>
  <c r="K433" i="1"/>
  <c r="K435" i="1"/>
  <c r="K437" i="1"/>
  <c r="K439" i="1"/>
  <c r="K441" i="1"/>
  <c r="K443" i="1"/>
  <c r="K445" i="1"/>
  <c r="K446" i="1"/>
  <c r="K447" i="1"/>
  <c r="K449" i="1"/>
  <c r="K451" i="1"/>
  <c r="K453" i="1"/>
  <c r="K455" i="1"/>
  <c r="K457" i="1"/>
  <c r="K460" i="1"/>
  <c r="K463" i="1"/>
  <c r="K465" i="1"/>
  <c r="K468" i="1"/>
  <c r="K469" i="1"/>
  <c r="K470" i="1"/>
  <c r="K472" i="1"/>
  <c r="K473" i="1"/>
  <c r="K474" i="1"/>
  <c r="K476" i="1"/>
  <c r="K477" i="1"/>
  <c r="K478" i="1"/>
  <c r="K479" i="1"/>
  <c r="K480" i="1"/>
  <c r="K481" i="1"/>
  <c r="K482" i="1"/>
  <c r="K484" i="1"/>
  <c r="K485" i="1"/>
  <c r="K486" i="1"/>
  <c r="K488" i="1"/>
  <c r="K489" i="1"/>
  <c r="K490" i="1"/>
  <c r="K492" i="1"/>
  <c r="K493" i="1"/>
  <c r="K495" i="1"/>
  <c r="K497" i="1"/>
  <c r="K498" i="1"/>
  <c r="K499" i="1"/>
  <c r="K502" i="1"/>
  <c r="K503" i="1"/>
  <c r="K504" i="1"/>
  <c r="K506" i="1"/>
  <c r="K507" i="1"/>
  <c r="K509" i="1"/>
  <c r="K511" i="1"/>
  <c r="K514" i="1"/>
  <c r="K516" i="1"/>
  <c r="K519" i="1"/>
  <c r="K521" i="1"/>
  <c r="K524" i="1"/>
  <c r="K527" i="1"/>
  <c r="K529" i="1"/>
  <c r="K532" i="1"/>
  <c r="K534" i="1"/>
  <c r="K536" i="1"/>
  <c r="K538" i="1"/>
  <c r="K540" i="1"/>
  <c r="K541" i="1"/>
  <c r="K543" i="1"/>
  <c r="K544" i="1"/>
  <c r="K335" i="1"/>
  <c r="K336" i="1"/>
  <c r="K338" i="1"/>
  <c r="K339" i="1"/>
  <c r="K341" i="1"/>
  <c r="K311" i="1"/>
  <c r="K312" i="1"/>
  <c r="K314" i="1"/>
  <c r="K315" i="1"/>
  <c r="K316" i="1"/>
  <c r="K319" i="1"/>
  <c r="K320" i="1"/>
  <c r="K321" i="1"/>
  <c r="K323" i="1"/>
  <c r="K325" i="1"/>
  <c r="K326" i="1"/>
  <c r="K328" i="1"/>
  <c r="K329" i="1"/>
  <c r="K330" i="1"/>
  <c r="K332" i="1"/>
  <c r="K295" i="1"/>
  <c r="K298" i="1"/>
  <c r="K299" i="1"/>
  <c r="K300" i="1"/>
  <c r="K303" i="1"/>
  <c r="K304" i="1"/>
  <c r="K306" i="1"/>
  <c r="K254" i="1"/>
  <c r="K258" i="1"/>
  <c r="K259" i="1"/>
  <c r="K260" i="1"/>
  <c r="K261" i="1"/>
  <c r="K262" i="1"/>
  <c r="K263" i="1"/>
  <c r="K265" i="1"/>
  <c r="K266" i="1"/>
  <c r="K269" i="1"/>
  <c r="K270" i="1"/>
  <c r="K272" i="1"/>
  <c r="K277" i="1"/>
  <c r="K279" i="1"/>
  <c r="K281" i="1"/>
  <c r="K288" i="1"/>
  <c r="K289" i="1"/>
  <c r="I770" i="1"/>
  <c r="I771" i="1" s="1"/>
  <c r="I640" i="1"/>
  <c r="I632" i="1"/>
  <c r="I602" i="1"/>
  <c r="I588" i="1"/>
  <c r="I864" i="1"/>
  <c r="I861" i="1"/>
  <c r="I1465" i="1"/>
  <c r="I1329" i="1"/>
  <c r="I1330" i="1" s="1"/>
  <c r="I1326" i="1"/>
  <c r="I1318" i="1"/>
  <c r="I1299" i="1"/>
  <c r="I1286" i="1"/>
  <c r="I1510" i="1"/>
  <c r="I1587" i="1"/>
  <c r="I1588" i="1" s="1"/>
  <c r="I1748" i="1" s="1"/>
  <c r="I1584" i="1"/>
  <c r="I1579" i="1"/>
  <c r="I1572" i="1"/>
  <c r="I1747" i="1"/>
  <c r="I1236" i="1"/>
  <c r="I1185" i="1"/>
  <c r="I1129" i="1"/>
  <c r="I1064" i="1"/>
  <c r="I1061" i="1"/>
  <c r="I1054" i="1"/>
  <c r="I1028" i="1"/>
  <c r="I1013" i="1"/>
  <c r="I345" i="1"/>
  <c r="I346" i="1" s="1"/>
  <c r="I342" i="1"/>
  <c r="I333" i="1"/>
  <c r="I307" i="1"/>
  <c r="I292" i="1"/>
  <c r="I58" i="1"/>
  <c r="J1236" i="1"/>
  <c r="J1211" i="1"/>
  <c r="J1185" i="1"/>
  <c r="J1129" i="1"/>
  <c r="J1579" i="1"/>
  <c r="J1572" i="1"/>
  <c r="J1318" i="1"/>
  <c r="J1299" i="1"/>
  <c r="J1286" i="1"/>
  <c r="J1064" i="1"/>
  <c r="J1061" i="1"/>
  <c r="J1054" i="1"/>
  <c r="J1028" i="1"/>
  <c r="J1065" i="1" s="1"/>
  <c r="J1013" i="1"/>
  <c r="J851" i="1"/>
  <c r="J826" i="1"/>
  <c r="J813" i="1"/>
  <c r="J602" i="1"/>
  <c r="J345" i="1"/>
  <c r="J292" i="1"/>
  <c r="J58" i="1"/>
  <c r="J1584" i="1"/>
  <c r="J1588" i="1"/>
  <c r="J1748" i="1" s="1"/>
  <c r="J1326" i="1"/>
  <c r="J1330" i="1" s="1"/>
  <c r="J1466" i="1" s="1"/>
  <c r="J861" i="1"/>
  <c r="K1748" i="1" l="1"/>
  <c r="G1748" i="1"/>
  <c r="H1588" i="1"/>
  <c r="H1748" i="1"/>
  <c r="H1465" i="1"/>
  <c r="I1466" i="1"/>
  <c r="H1330" i="1"/>
  <c r="K1330" i="1"/>
  <c r="K1466" i="1" s="1"/>
  <c r="G1466" i="1"/>
  <c r="H1466" i="1"/>
  <c r="F1466" i="1"/>
  <c r="K1244" i="1"/>
  <c r="K1245" i="1" s="1"/>
  <c r="J1245" i="1"/>
  <c r="J1246" i="1" s="1"/>
  <c r="J1244" i="1"/>
  <c r="I1244" i="1"/>
  <c r="I1245" i="1" s="1"/>
  <c r="K1188" i="1"/>
  <c r="K1211" i="1" s="1"/>
  <c r="F1245" i="1"/>
  <c r="F1246" i="1" s="1"/>
  <c r="G1245" i="1"/>
  <c r="H1245" i="1"/>
  <c r="I1065" i="1"/>
  <c r="K1065" i="1"/>
  <c r="G1065" i="1"/>
  <c r="G1246" i="1" s="1"/>
  <c r="G1749" i="1" s="1"/>
  <c r="H1065" i="1"/>
  <c r="J965" i="1"/>
  <c r="H965" i="1"/>
  <c r="F965" i="1"/>
  <c r="I813" i="1"/>
  <c r="I826" i="1"/>
  <c r="I851" i="1"/>
  <c r="I865" i="1" s="1"/>
  <c r="I965" i="1" s="1"/>
  <c r="K863" i="1"/>
  <c r="K864" i="1" s="1"/>
  <c r="K865" i="1" s="1"/>
  <c r="K965" i="1" s="1"/>
  <c r="K770" i="1"/>
  <c r="K602" i="1"/>
  <c r="G771" i="1"/>
  <c r="K642" i="1"/>
  <c r="K643" i="1" s="1"/>
  <c r="K644" i="1" s="1"/>
  <c r="J640" i="1"/>
  <c r="J644" i="1" s="1"/>
  <c r="J771" i="1" s="1"/>
  <c r="K550" i="1"/>
  <c r="K588" i="1" s="1"/>
  <c r="K693" i="1"/>
  <c r="K501" i="1"/>
  <c r="J346" i="1"/>
  <c r="J546" i="1" s="1"/>
  <c r="K545" i="1"/>
  <c r="H546" i="1"/>
  <c r="K342" i="1"/>
  <c r="K346" i="1" s="1"/>
  <c r="J307" i="1"/>
  <c r="I92" i="1"/>
  <c r="I249" i="1" s="1"/>
  <c r="J84" i="1"/>
  <c r="J92" i="1" s="1"/>
  <c r="J249" i="1" s="1"/>
  <c r="I84" i="1"/>
  <c r="K17" i="1"/>
  <c r="K32" i="1"/>
  <c r="K54" i="1" s="1"/>
  <c r="H84" i="1"/>
  <c r="H91" i="1" s="1"/>
  <c r="H92" i="1" s="1"/>
  <c r="H249" i="1" s="1"/>
  <c r="H248" i="1"/>
  <c r="K243" i="1"/>
  <c r="K35" i="1"/>
  <c r="K43" i="1"/>
  <c r="K49" i="1"/>
  <c r="K53" i="1"/>
  <c r="K64" i="1"/>
  <c r="K69" i="1"/>
  <c r="K73" i="1"/>
  <c r="K78" i="1"/>
  <c r="K82" i="1"/>
  <c r="K89" i="1"/>
  <c r="K91" i="1" s="1"/>
  <c r="K97" i="1"/>
  <c r="K101" i="1"/>
  <c r="K105" i="1"/>
  <c r="K110" i="1"/>
  <c r="K115" i="1"/>
  <c r="K119" i="1"/>
  <c r="K123" i="1"/>
  <c r="K127" i="1"/>
  <c r="K132" i="1"/>
  <c r="K136" i="1"/>
  <c r="K142" i="1"/>
  <c r="K146" i="1"/>
  <c r="K151" i="1"/>
  <c r="K189" i="1"/>
  <c r="K194" i="1"/>
  <c r="K198" i="1"/>
  <c r="K202" i="1"/>
  <c r="K207" i="1"/>
  <c r="K212" i="1"/>
  <c r="K216" i="1"/>
  <c r="K220" i="1"/>
  <c r="K224" i="1"/>
  <c r="K229" i="1"/>
  <c r="K233" i="1"/>
  <c r="K237" i="1"/>
  <c r="K246" i="1"/>
  <c r="F92" i="1"/>
  <c r="F249" i="1" s="1"/>
  <c r="H54" i="1"/>
  <c r="K248" i="1"/>
  <c r="I1246" i="1" l="1"/>
  <c r="H1246" i="1"/>
  <c r="H1749" i="1" s="1"/>
  <c r="K1246" i="1"/>
  <c r="F1749" i="1"/>
  <c r="I1749" i="1"/>
  <c r="K771" i="1"/>
  <c r="J1749" i="1"/>
  <c r="K546" i="1"/>
  <c r="K84" i="1"/>
  <c r="K92" i="1" s="1"/>
  <c r="K249" i="1"/>
  <c r="K1749" i="1" l="1"/>
</calcChain>
</file>

<file path=xl/sharedStrings.xml><?xml version="1.0" encoding="utf-8"?>
<sst xmlns="http://schemas.openxmlformats.org/spreadsheetml/2006/main" count="5038" uniqueCount="1065">
  <si>
    <t>PLANILHA DE ORÇAMENTOS - COMPRA DE MATERIAIS E/OU SERVIÇOS</t>
  </si>
  <si>
    <t xml:space="preserve">BDI </t>
  </si>
  <si>
    <t>DESCRIÇÃO</t>
  </si>
  <si>
    <t>QUANT.</t>
  </si>
  <si>
    <t>UNID.</t>
  </si>
  <si>
    <t>PREÇO UNITÁRIO</t>
  </si>
  <si>
    <t>PREÇO TOTAL</t>
  </si>
  <si>
    <t>PREÇO UNITÁRIO COM BDI</t>
  </si>
  <si>
    <t>MATERIAL</t>
  </si>
  <si>
    <t>MÃO DE OBRA</t>
  </si>
  <si>
    <t>1.1</t>
  </si>
  <si>
    <t>un</t>
  </si>
  <si>
    <t>1.2</t>
  </si>
  <si>
    <t>Suporte soquete G-13 para lâmpadas T8 em policarbonato com tratamento anti-uv, tipo engate rápido com rotor de segurança, contatos em bronze fosforoso, anti-vibratório, marca LALUX modelo T5 (www.targetiluminação.com.br), LUMIN G13 (www.ginawa.com), ou equivalente.</t>
  </si>
  <si>
    <t>2.1</t>
  </si>
  <si>
    <t>Canaleta alumínio 73x25 dupla c/ tampa de encaixe - branca</t>
  </si>
  <si>
    <t>m</t>
  </si>
  <si>
    <t>2.2</t>
  </si>
  <si>
    <t>unid.</t>
  </si>
  <si>
    <t>2.3</t>
  </si>
  <si>
    <t>Curva 90º metálica especifica de canaleta de alumínio -73x25mm</t>
  </si>
  <si>
    <t>2.4</t>
  </si>
  <si>
    <t>Tampa terminal em ABS para canaleta dupla Dutotec 73x25mm - branca</t>
  </si>
  <si>
    <t>2.5</t>
  </si>
  <si>
    <t>Eletroduto ferro diâmetro 25 mm pintado de branco</t>
  </si>
  <si>
    <t>Caixa de passagem c/ tampa cega tipo condulete diam 25mm pintado de branco</t>
  </si>
  <si>
    <t>3.1</t>
  </si>
  <si>
    <t>3.2</t>
  </si>
  <si>
    <t>Cabo unipolar tipo flexível, livre de halogêneo, antichama, 750V, seção 2,5 mm2.</t>
  </si>
  <si>
    <t>3.3</t>
  </si>
  <si>
    <t>3.4</t>
  </si>
  <si>
    <t>3.5</t>
  </si>
  <si>
    <t>Derivação saída 3 eletrodutos 1" p/Canaleta de Alumínio de 73x25mm</t>
  </si>
  <si>
    <t>pç</t>
  </si>
  <si>
    <t>Suporte para canaleta de aluminio p/três blocos com duas tomadas tipo bloco NBR 20A (PRETA) mais um bloco cego na cor branca</t>
  </si>
  <si>
    <t>Suporte para canaleta de alumínio p/três blocos com uma tomadas tipo bloco NBR 20A (VERMELHA) mais dois blocos cegos na cor branca</t>
  </si>
  <si>
    <t>Suporte para canaleta de aluminio p/tres blocos sendo dois bloco c/RJ.45 e mais um blocos cego, na cor branca.</t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</si>
  <si>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</si>
  <si>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Retirada de infra antiga de elétrica/lógica/telefonia e fazer o descarte mesas do atendimento e caixas)</t>
  </si>
  <si>
    <t>x,xx</t>
  </si>
  <si>
    <t>Cabo tipo PP 3x1,5mm² para as extensões elétricas</t>
  </si>
  <si>
    <t>Plug  tipo Macho novo padrão 10A.</t>
  </si>
  <si>
    <t xml:space="preserve">Spiral tube </t>
  </si>
  <si>
    <t>4.1</t>
  </si>
  <si>
    <t>4.2</t>
  </si>
  <si>
    <t>4.3</t>
  </si>
  <si>
    <t>4.4</t>
  </si>
  <si>
    <t>Caixa de alumínio 100x100x50mm com altura específica para canaleta 73x25mm</t>
  </si>
  <si>
    <t>4.5</t>
  </si>
  <si>
    <t>4.6</t>
  </si>
  <si>
    <t>4.7</t>
  </si>
  <si>
    <t>4.8</t>
  </si>
  <si>
    <t>4.9</t>
  </si>
  <si>
    <t>Disjuntores Monopolar/4,5kA - 16A</t>
  </si>
  <si>
    <t>Cabo CIT-10 pares</t>
  </si>
  <si>
    <t>Religação dos pontos logicos e telefônicos existente no Rack e identificação dos mesmos</t>
  </si>
  <si>
    <t>vb</t>
  </si>
  <si>
    <t>5.1</t>
  </si>
  <si>
    <t>5.2</t>
  </si>
  <si>
    <t>5.3</t>
  </si>
  <si>
    <t>5.4</t>
  </si>
  <si>
    <t>5.5</t>
  </si>
  <si>
    <t>INSTALAÇÕES DE ILUMINAÇÃO DE EMERGÊNCIA</t>
  </si>
  <si>
    <t xml:space="preserve">Módulo Autonomo de emergência com dois farois de 32Led´s cada e bateria 12v-7Ah com extensão para instalação dos farois em separado na sala do Auto-Atendimento + suporte metalico p/ fixação da bateria </t>
  </si>
  <si>
    <t>Módulo Autonomo de emergência com dois farois de 32 Led´s cada com baterial 12V-7Ah c/ suporte metalico p/ fixação da bateria (Retaguarda Cashes, Antessala, Cofre, Caixas, Atendimento)</t>
  </si>
  <si>
    <t>SERVIÇOS COMPLEMENTARES ELÉTRICA/AUTOMAÇÃO/TELEFÔNICO</t>
  </si>
  <si>
    <t>Certificação dos Cabos de Rede UTP Cat. 5E</t>
  </si>
  <si>
    <t>x.xx</t>
  </si>
  <si>
    <t>Desmontagem elétrico e lógico dos ATMs</t>
  </si>
  <si>
    <t>TROCA DE PORTA EQUIPAMENTOS PARA NOVO PADRÃO elétrica/lógica/telefonia</t>
  </si>
  <si>
    <t>Suporte para canaleta de aluminio p/três blocos com duas tomadas tipo bloco NBR 20A (AZUL) mais um bloco cego na cor branca</t>
  </si>
  <si>
    <t xml:space="preserve">EXECUÇÃO DE OBRAS DE INFRAESTRUTURA ELÉTRICA </t>
  </si>
  <si>
    <t>1.3</t>
  </si>
  <si>
    <t>5.6</t>
  </si>
  <si>
    <t>patch cord T-568A, verde 2,5mts para as mesas</t>
  </si>
  <si>
    <t>patch cord T-568A, azul 2,5mts para as mesas</t>
  </si>
  <si>
    <t>INSTALAÇÕES ELÉTRICAS PARA CONTROLE DE ACESSO</t>
  </si>
  <si>
    <t>7.1</t>
  </si>
  <si>
    <t>7.2</t>
  </si>
  <si>
    <t>Eletroduto ferro ø 20 mm.</t>
  </si>
  <si>
    <t>7.3</t>
  </si>
  <si>
    <t>Caixa de passagem c/ tampa cega tipo condulete diam 20mm</t>
  </si>
  <si>
    <t>7.4</t>
  </si>
  <si>
    <t>Adaptador para canaleta Dutotec 73x25mm - 2x3/4"</t>
  </si>
  <si>
    <t>7.5</t>
  </si>
  <si>
    <t>Acessório p/ conexão eletroduto/canaleta de aluminio</t>
  </si>
  <si>
    <t>7.6</t>
  </si>
  <si>
    <t>Tampa terminal para canaleta de aluminio 73x25mm em ABS branca</t>
  </si>
  <si>
    <t>7.7</t>
  </si>
  <si>
    <t>Canaleta aluminio 73x25 tripla c/ tampa de encaixe - Pintada</t>
  </si>
  <si>
    <t>7.8</t>
  </si>
  <si>
    <t>Caixa de aluminio 100x100x50mm específica de canaleta de aluminio de 73x25mm</t>
  </si>
  <si>
    <t>7.9</t>
  </si>
  <si>
    <t>Cabo PP tipo flexível, 2x0,75mm2, livre de halogêneo, antichama, 750V, seção 0,75 mm2.</t>
  </si>
  <si>
    <t>7.10</t>
  </si>
  <si>
    <t>Cabo UTP cat. 5e (isolamento baixa emissão de gases)</t>
  </si>
  <si>
    <t>7.11</t>
  </si>
  <si>
    <t>Teclado de senhas + leitor de proximidade - Modelo DUO - Cadastra 30.000 usuários - conexão TCP/IP</t>
  </si>
  <si>
    <t>7.12</t>
  </si>
  <si>
    <t>Fonte de alimentação grande NO-BREAK – Espaço para abrigar bateria até 63Ah</t>
  </si>
  <si>
    <t>7.13</t>
  </si>
  <si>
    <t>Fechadura de 150 Kgf com sensor interno de porta + Suporte de fixação universal</t>
  </si>
  <si>
    <t>Bateria selada 12V/40AH</t>
  </si>
  <si>
    <t>Chave PACRI Elétrica 02 Posições 220V-3A em latão, acabamento cromado, acionamento por chave, fixação por porca.</t>
  </si>
  <si>
    <t>Caixa com Botão escrito "aperte o botão para sair"</t>
  </si>
  <si>
    <t>Cabo UTP cat. 5 (isolamento baixa emissão de gases)</t>
  </si>
  <si>
    <t>Rack padrão 19" tipo gabinete fechado, porta acrílico com chave, próprio para cabeamento estruturado de 16 Us, profundidade 570mm livres internamente, fixado na parede com 3 bandejas de 4 apoios e 64 conjuntos de parafusos porca/gaiola.</t>
  </si>
  <si>
    <t>Canaleta alumínio 73x25 tripla c/ tampa de encaixe - Branca</t>
  </si>
  <si>
    <t>Suporte para canaleta de aluminio p/tres blocos com, duas tomadas tipo bloco NBR-20A (preta), mais um bloco cego.</t>
  </si>
  <si>
    <t>Curva 90º de PVC (interna e externa) específica de canaleta de alumínio 73x25mm</t>
  </si>
  <si>
    <t>Régua com 8 tomadas para racks 19" com ângulo de 45º (Duas para o rack das operadoras e duas para o rack existente)</t>
  </si>
  <si>
    <t>Patch cord T-568A, azul 6 mts para interligações Racks</t>
  </si>
  <si>
    <t>Bloco de inserção engate rápido M10 com bastidor completo</t>
  </si>
  <si>
    <t>Canaleta aluminio 73x25mm dupla c/ tampa de encaixe - Branca</t>
  </si>
  <si>
    <t>Patch Cord T-568A, Azul flexível 1,0m (Rack)</t>
  </si>
  <si>
    <t>Patch cord T-568A, Azul 2,5mts</t>
  </si>
  <si>
    <t>Cabo UTP cat. 5 (isolamento baixa emissão de gases)LSZH.</t>
  </si>
  <si>
    <t>Derivação para Eletroduto ferro diametro 20 mm (3/4")</t>
  </si>
  <si>
    <t>Eletroduto ferro diametro 20 mm (3/4")</t>
  </si>
  <si>
    <t>Caixa de passagem c/ tampa cega tipo condulete diam 20mm(3/4")</t>
  </si>
  <si>
    <t>8.4</t>
  </si>
  <si>
    <t>Ligar comando do Ar Cond. da sala de autoatendimento ao timer e contatora</t>
  </si>
  <si>
    <t>Curva 90º de PVC (interna e externa)específica de canaleta de alumínio 73x25mm</t>
  </si>
  <si>
    <t>INSTALAÇÃO DE LUMINÁRIAS E TROCA DAS LÂMPADAS FLUORESCENTES PARA LED</t>
  </si>
  <si>
    <t>8.6</t>
  </si>
  <si>
    <t>Demontagem de canaletas e extensões elétricas com mudança do plug para novo padrão.</t>
  </si>
  <si>
    <t>8.7</t>
  </si>
  <si>
    <t xml:space="preserve">Retirada de infra antiga de telefonia </t>
  </si>
  <si>
    <t>1.5</t>
  </si>
  <si>
    <t>1.4</t>
  </si>
  <si>
    <t xml:space="preserve"> </t>
  </si>
  <si>
    <t>1.6</t>
  </si>
  <si>
    <t xml:space="preserve">Dispositivo DR 25A sensibilidade 30mA </t>
  </si>
  <si>
    <t xml:space="preserve">Quadro de Comando de Sobrepor para CD-CORTINA - 400x300x200mm </t>
  </si>
  <si>
    <t xml:space="preserve">          - ø 25mm. 1"</t>
  </si>
  <si>
    <t>Derivação saída eletrodutos p/Canaleta de Alumínio de 73x25mm (1)</t>
  </si>
  <si>
    <t xml:space="preserve">Canaleta de Alumínio SLIM dupla com tampa e pintura eletrostática branca </t>
  </si>
  <si>
    <t>1.10</t>
  </si>
  <si>
    <t xml:space="preserve">Espelho de cx condulete diam. 3/4" com uma tomada 1xP+T 20A/250V NBR 14136 (AZUL) </t>
  </si>
  <si>
    <t xml:space="preserve">          - ø 20mm. 3/4"</t>
  </si>
  <si>
    <t>Caixa condulete em alumínio diametro ø 1" c/tampa</t>
  </si>
  <si>
    <t xml:space="preserve">          - interruptor simples </t>
  </si>
  <si>
    <t xml:space="preserve">          - interruptor duplo </t>
  </si>
  <si>
    <t xml:space="preserve">          - interruptor triplo</t>
  </si>
  <si>
    <t>Espelho de caixa condulete de aluminio com:</t>
  </si>
  <si>
    <t>Caixa condulete em alumino diametro 20mm(3/4") com tampa</t>
  </si>
  <si>
    <t/>
  </si>
  <si>
    <t xml:space="preserve">Timer Programador Horário 1 NA/NF 16A </t>
  </si>
  <si>
    <t>Fixação Lateral 4 furos p/perfilado 38x38mm</t>
  </si>
  <si>
    <t xml:space="preserve"> un</t>
  </si>
  <si>
    <t xml:space="preserve">Emendas Internas ("I", "L") para perfilado 38x38mm  </t>
  </si>
  <si>
    <t xml:space="preserve">Emendas "T" ou  "X"  para perfilado 38x38mm  </t>
  </si>
  <si>
    <t>Bucha de Nylon S8 com parafuso cabeça sextavada e arruela lisa p/fixação de perfilado 38x38mm (2)</t>
  </si>
  <si>
    <t>Vergalhão rosca total 1/4" p/fixação perfilado 38x38mm (1,5)</t>
  </si>
  <si>
    <t>Suporte longo Gancho Verticall para perfilado 38x38mm (1)</t>
  </si>
  <si>
    <t>Porcas sextavada e arruelas lisa p/fixação perfilado 38x38mm (4)</t>
  </si>
  <si>
    <t xml:space="preserve">Caixa de perfilado 38x38mm com uma tomada tipo 2P+T / 20A (preta) </t>
  </si>
  <si>
    <t>Derivação lateral de perfilado para eletroduto</t>
  </si>
  <si>
    <t>Cabo unipolar tipo flexível, livre de halogêneo, antichama, 750V, seção 4,0 mm2.</t>
  </si>
  <si>
    <t>Quadro de Comando de Sobrepor 400x300x200mm para instalação dos DR´s</t>
  </si>
  <si>
    <t>Sensor de presença com retardo 10 min, 220V/127V, 250VA</t>
  </si>
  <si>
    <t>Cabo coaxial RG-59/75 omh - 97% malha</t>
  </si>
  <si>
    <t>Mini Disjuntores Termomagnéticos - 4,5 kA com fixações e terminais p/ cabos</t>
  </si>
  <si>
    <t xml:space="preserve">Disjuntores Monopolar/4,5kA - 20A </t>
  </si>
  <si>
    <t xml:space="preserve">Disjuntores Monopolar/4,5kA - 16A  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</si>
  <si>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</si>
  <si>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</si>
  <si>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</si>
  <si>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</si>
  <si>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</si>
  <si>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</si>
  <si>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</si>
  <si>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</si>
  <si>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</si>
  <si>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</si>
  <si>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</si>
  <si>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</si>
  <si>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</si>
  <si>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</si>
  <si>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</si>
  <si>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</si>
  <si>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</si>
  <si>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</si>
  <si>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</si>
  <si>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</si>
  <si>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</si>
  <si>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</si>
  <si>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</si>
  <si>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</si>
  <si>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</si>
  <si>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</si>
  <si>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</si>
  <si>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</si>
  <si>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 xml:space="preserve">Lâmpadas tubulares T8, G2, 1200mm, Super LED de até 18W - AFP - 2100 LUMENS / 4000k - Branco Neutro - Vida útil mínima de 25.000h (L-70).  Certificação CE, Garantia de 02 Anos. </t>
  </si>
  <si>
    <t xml:space="preserve">Redistribuição das luminárias existentes no mezanino </t>
  </si>
  <si>
    <t xml:space="preserve">Lâmpadas tubulares T8, G2, 62,5mm, Super LED de até 9W - AFP - 1050 LUMENS / 4000k - Branco Neutro - Vida útil mínima de 25.000h (L-70).  Certificação CE, Garantia de 02 Anos. </t>
  </si>
  <si>
    <t>Manutenção Geral, limpeza, desmontagem e montagem das luminárias existentes com acondicionamento das lâmpadas flurescentes para entrega na BAGERS</t>
  </si>
  <si>
    <t>Suporte de canaleta de aluminio com:</t>
  </si>
  <si>
    <t>4.10</t>
  </si>
  <si>
    <t>5.7</t>
  </si>
  <si>
    <t>5.8</t>
  </si>
  <si>
    <t>5.9</t>
  </si>
  <si>
    <t>5.10</t>
  </si>
  <si>
    <t>5.11</t>
  </si>
  <si>
    <t>5.12</t>
  </si>
  <si>
    <t>5.13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</si>
  <si>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</si>
  <si>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</si>
  <si>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</si>
  <si>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</si>
  <si>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</si>
  <si>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</si>
  <si>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</si>
  <si>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</si>
  <si>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</si>
  <si>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</si>
  <si>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</si>
  <si>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</si>
  <si>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</si>
  <si>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</si>
  <si>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8.1</t>
  </si>
  <si>
    <t>8.2</t>
  </si>
  <si>
    <t>8.3</t>
  </si>
  <si>
    <t>8.5</t>
  </si>
  <si>
    <t xml:space="preserve">TV CORPORATIVA NAS PLATAFORMA </t>
  </si>
  <si>
    <t>5.14</t>
  </si>
  <si>
    <t>Manutenção corretiva, identificação geral dos QGBT/CD-Geral e fixação do quadro de cargas na tampa do quadro</t>
  </si>
  <si>
    <t>Bloco Autonomo de emergência 32 LEDs Alto-brilho c/bateria p/4horas com indicador de SAIDA ou SAIDA EMERGÊNCIA</t>
  </si>
  <si>
    <t xml:space="preserve">Espelho de pvc 4x2" com uma tomada elétrica NBR 20A (VERMELHA) </t>
  </si>
  <si>
    <t xml:space="preserve">Espelho de pvc 4x2" com uma tomada elétrica NBR 20A (Azul) </t>
  </si>
  <si>
    <t xml:space="preserve"> Suporte para canaleta de aluminio p/tres blocos sendo dois blocos c/RJ.45 e mais um bloco cego.</t>
  </si>
  <si>
    <t>Suporte para canaleta de aluminio p/tres blocos sendo um bloco c/RJ.45 e mais um blocos cego, na cor branca.</t>
  </si>
  <si>
    <t>Fornecimento de duas guias de cabos para RACK 19" e organização, identificação geral dos pontos existente no RACK dos ativos existente da agencia</t>
  </si>
  <si>
    <t>5.15</t>
  </si>
  <si>
    <t>2.2.1</t>
  </si>
  <si>
    <t>2.2.2</t>
  </si>
  <si>
    <t>2.6</t>
  </si>
  <si>
    <t>2.7</t>
  </si>
  <si>
    <t>2.8</t>
  </si>
  <si>
    <t>2.9</t>
  </si>
  <si>
    <t>INSTALAÇÕES ELÉTRICAS E LOGICA PARA SALA DE AUTOATENDIMENTO</t>
  </si>
  <si>
    <t>INSTALAÇÃO DO SISTEMA DE ALARME E CFTV PARA SALA DE AUTOATENDIMENTO</t>
  </si>
  <si>
    <t xml:space="preserve">Disjuntores Bipolar/4,5kA - 16A </t>
  </si>
  <si>
    <t xml:space="preserve">Retirada e reinstalação das cameras de CFTV existentes </t>
  </si>
  <si>
    <t>Cabo elétrico unipolar 1,5mm²</t>
  </si>
  <si>
    <t>Cabo CCI 10 vias (ALARME)</t>
  </si>
  <si>
    <t>2.10</t>
  </si>
  <si>
    <t xml:space="preserve">Mini Contactora Tripolar WEG, Siemens ou similar 20 A </t>
  </si>
  <si>
    <t>3.5.1</t>
  </si>
  <si>
    <t>3.5.2</t>
  </si>
  <si>
    <t>5.16</t>
  </si>
  <si>
    <t>5.17</t>
  </si>
  <si>
    <t>7.14</t>
  </si>
  <si>
    <t>7.15</t>
  </si>
  <si>
    <t>7.16</t>
  </si>
  <si>
    <t>8.8</t>
  </si>
  <si>
    <t>8.9</t>
  </si>
  <si>
    <t>8.10</t>
  </si>
  <si>
    <t>8.11</t>
  </si>
  <si>
    <t>8.12</t>
  </si>
  <si>
    <t>9.1</t>
  </si>
  <si>
    <t>9.2</t>
  </si>
  <si>
    <t>9.3</t>
  </si>
  <si>
    <t>9.4</t>
  </si>
  <si>
    <t>9.5</t>
  </si>
  <si>
    <t>9.6</t>
  </si>
  <si>
    <t>9.7</t>
  </si>
  <si>
    <t>9.8</t>
  </si>
  <si>
    <t>2.11</t>
  </si>
  <si>
    <t>2.12</t>
  </si>
  <si>
    <t>2.13</t>
  </si>
  <si>
    <t>1.12.1</t>
  </si>
  <si>
    <t>1.12.2</t>
  </si>
  <si>
    <t>1.16.1</t>
  </si>
  <si>
    <t>1.16.2</t>
  </si>
  <si>
    <t>1.16.3</t>
  </si>
  <si>
    <t>1.31.1</t>
  </si>
  <si>
    <t>1.31.2</t>
  </si>
  <si>
    <t>1.31.3</t>
  </si>
  <si>
    <t>9.9</t>
  </si>
  <si>
    <t>Eletroduto de ferro galvanizado diametro ø 50mm (2")</t>
  </si>
  <si>
    <t>Caixa condulete em alumínio diametro ø 50mm (2") c/tampa</t>
  </si>
  <si>
    <t>6.15</t>
  </si>
  <si>
    <t>6.16</t>
  </si>
  <si>
    <t>I</t>
  </si>
  <si>
    <t xml:space="preserve"> OBRAS CIVIS </t>
  </si>
  <si>
    <t>1</t>
  </si>
  <si>
    <t>SERVIÇOS PRELIMINARES</t>
  </si>
  <si>
    <t>Retirada e descarte máscara da SAA em chapa ACM</t>
  </si>
  <si>
    <t>m²</t>
  </si>
  <si>
    <t>Retirada e descarte esquadria interna em alumínio Auto Atendimento</t>
  </si>
  <si>
    <t>Remoção do elemento tátil instalado dos locais indicados em projeto</t>
  </si>
  <si>
    <t>Remoção do forro fibra mineral 125x52cm existente (toda agência)</t>
  </si>
  <si>
    <t>Retirar para adequação grelhas difusoras AC</t>
  </si>
  <si>
    <t>Retirar grades de aluminio horizontais da esquadria da fachada</t>
  </si>
  <si>
    <t xml:space="preserve">Transporte de conteiners para destinação e descarte dos resíduos de caliças, ferro, vidro, madeiras, alumínio, cerâmicas, gesso, etc, produzidos pela construção civil </t>
  </si>
  <si>
    <t>m³</t>
  </si>
  <si>
    <t xml:space="preserve">Destinação de resíduos </t>
  </si>
  <si>
    <t>2</t>
  </si>
  <si>
    <t>FORRO</t>
  </si>
  <si>
    <t xml:space="preserve">Forro de fibra mineral 125,0x625cm, com perfis metálicos na cor branco e estrutura de sustentação </t>
  </si>
  <si>
    <t>Recorte na chapa do forro para instalação de luminárias existentes</t>
  </si>
  <si>
    <t>Recorte na chapa de fibra mineral para instalação dos difusores de AC  existentes.</t>
  </si>
  <si>
    <t>3</t>
  </si>
  <si>
    <t>PAVIMENTAÇÃO</t>
  </si>
  <si>
    <t>4</t>
  </si>
  <si>
    <t>PAREDES</t>
  </si>
  <si>
    <t>Gesso acartonado duas faces, uma chapa cada lado, 12cm de espessura</t>
  </si>
  <si>
    <t>5</t>
  </si>
  <si>
    <t>REVESTIMENTOS PAREDES, VIGAS E PILARES</t>
  </si>
  <si>
    <t>Recomposição, impermeabilização e vedação das rachaduras na parede externa localizada na  copa, na instalação de  grelha de insulfamento</t>
  </si>
  <si>
    <t>Massa corrida (paredes gesso acartonado e parede externa)</t>
  </si>
  <si>
    <t>6</t>
  </si>
  <si>
    <t>ESQUADRIAS E ELEMENTOS METÁLICOS</t>
  </si>
  <si>
    <t>Madeira:</t>
  </si>
  <si>
    <t>6.1.1</t>
  </si>
  <si>
    <t xml:space="preserve">      - Porta de madeira semi-oca, medindo 80x210 com ferragens completas, com marco de madeira maciça, para abastecimento</t>
  </si>
  <si>
    <t>Ferro:</t>
  </si>
  <si>
    <t>6.2.1</t>
  </si>
  <si>
    <t xml:space="preserve">      - Grade em aço galvanizado a fogo com perfil tubular fixo, a ser instalado pelo lado interno das esquadrias, com espaçamento de 8cm entre barras</t>
  </si>
  <si>
    <t>6.2.2</t>
  </si>
  <si>
    <t>Ferragens:</t>
  </si>
  <si>
    <t>6.2.3</t>
  </si>
  <si>
    <t xml:space="preserve">    - Mola hidráulica aérea Nº 3 -  DORMA - cor prata -  Abastecimento dos ATM's</t>
  </si>
  <si>
    <t>7</t>
  </si>
  <si>
    <t>PINTURA</t>
  </si>
  <si>
    <t>Acrílica na cor branco sobre massa corrida (aplicado sobre paredes alvenaria internas e gesso acartonado SAA)</t>
  </si>
  <si>
    <t>Acrílica na cor igual a existente, sobre massa corrida (aplicado sobre paredes externa da copa)</t>
  </si>
  <si>
    <t>Fundo antiferruginoso sobre grades de aço</t>
  </si>
  <si>
    <t>SUBTOTAL OBRAS CIVIS</t>
  </si>
  <si>
    <t>II</t>
  </si>
  <si>
    <t>SALA DE AUTOATENDIMENTO</t>
  </si>
  <si>
    <t xml:space="preserve">ELEMENTOS DIVISÓRIOS </t>
  </si>
  <si>
    <t>Mascara padrão novo para máquinas de autoatendimento com tampões</t>
  </si>
  <si>
    <t>III</t>
  </si>
  <si>
    <t>PROGRAMAÇÃO VISUAL</t>
  </si>
  <si>
    <t>PROGRAMAÇÃO VISUAL INTERNA</t>
  </si>
  <si>
    <t>Adesivos:</t>
  </si>
  <si>
    <t>1.1.1</t>
  </si>
  <si>
    <t>A1-LOGO</t>
  </si>
  <si>
    <t>1.1.2</t>
  </si>
  <si>
    <t>A2AT1 -10às16</t>
  </si>
  <si>
    <t>1.1.3</t>
  </si>
  <si>
    <t>A2SAA1 - 06às22</t>
  </si>
  <si>
    <t>1.1.4</t>
  </si>
  <si>
    <t>A3 - SIA</t>
  </si>
  <si>
    <t>1.1.5</t>
  </si>
  <si>
    <t>A6 - PUX/EMP</t>
  </si>
  <si>
    <t>1.1.6</t>
  </si>
  <si>
    <t>A2PO</t>
  </si>
  <si>
    <t>PLACAS EM ACRÍLICO ADESIVADAS - Placas de acrílicos sobrepostas (branca translúcida e azul Pantone 300C), com texto em adesivo vinílico branco,  presas à porta por fita dupla-face, conforme projeto.</t>
  </si>
  <si>
    <t>1.2.1</t>
  </si>
  <si>
    <t xml:space="preserve"> - PP6 - COPA</t>
  </si>
  <si>
    <t>1.2.2</t>
  </si>
  <si>
    <t xml:space="preserve"> - PP2 - AC</t>
  </si>
  <si>
    <t>1.2.3</t>
  </si>
  <si>
    <t xml:space="preserve"> - PP1 - PRIV</t>
  </si>
  <si>
    <t>1.2.4</t>
  </si>
  <si>
    <t xml:space="preserve"> - PP3 - NBK</t>
  </si>
  <si>
    <t>1.2.5</t>
  </si>
  <si>
    <t xml:space="preserve"> - PP5 - ARQ</t>
  </si>
  <si>
    <t>PLACAS EM ACRÍLICO ADESIVADAS - Placas de acrílicos sobrepostas (branca translúcida e azul Pantone 300C), com texto em adesivo vinílico branco,  presas ao forro com tirantes metálicos, conforme projeto.</t>
  </si>
  <si>
    <t>1.3.1</t>
  </si>
  <si>
    <t xml:space="preserve"> - PS10 - GG</t>
  </si>
  <si>
    <t>1.3.2</t>
  </si>
  <si>
    <t xml:space="preserve"> - PS11 - GA</t>
  </si>
  <si>
    <t>1.3.3</t>
  </si>
  <si>
    <t xml:space="preserve"> - PS1</t>
  </si>
  <si>
    <t>1.3.4</t>
  </si>
  <si>
    <t xml:space="preserve"> - PS2</t>
  </si>
  <si>
    <t>1.3.5</t>
  </si>
  <si>
    <t xml:space="preserve"> - PS4</t>
  </si>
  <si>
    <t>1.3.6</t>
  </si>
  <si>
    <t xml:space="preserve"> - PS5</t>
  </si>
  <si>
    <t>1.3.7</t>
  </si>
  <si>
    <t xml:space="preserve"> - PS6</t>
  </si>
  <si>
    <t>1.3.8</t>
  </si>
  <si>
    <t xml:space="preserve"> - PS7</t>
  </si>
  <si>
    <t>1.3.9</t>
  </si>
  <si>
    <t xml:space="preserve"> - PS8</t>
  </si>
  <si>
    <t>SUBTOTAL PROGRAMAÇÃO VISUAL</t>
  </si>
  <si>
    <t>IV</t>
  </si>
  <si>
    <t>DIVERSOS</t>
  </si>
  <si>
    <t>Veneziana metálica de retorno do Ac, 800x300mm,  com moldura, na cor branco a ser instalada na parede de gesso acartonado da SAA  acima das máscaras</t>
  </si>
  <si>
    <t>Remanejo das grelhas difusora do AC do forro, considerando prolongamento dos dutos existentes, e incluindo todos acessórios</t>
  </si>
  <si>
    <t>Organização de leiaute para execução da obra e reorganização após término de obra (arredamento de móveis)</t>
  </si>
  <si>
    <t>Limpeza permanente da obra</t>
  </si>
  <si>
    <t>Limpeza final da obra</t>
  </si>
  <si>
    <t>SUBTOTAL  DIVERSOS</t>
  </si>
  <si>
    <t>Remoção de todo elemento tátil instalado térreo, incluindo limpeza de eventual resíduo de cola</t>
  </si>
  <si>
    <t xml:space="preserve">Remoção de fitas de demarcação de piso e limpeza </t>
  </si>
  <si>
    <t>Retirada (com reaproveitamento)  de difusores AC</t>
  </si>
  <si>
    <t>2,1</t>
  </si>
  <si>
    <t>Adequação e recomposição do forro de gesso em placas 60x60cm (considerar alçapões necessários)</t>
  </si>
  <si>
    <t>Fechamento da caixa da cortina metálica em gesso acartonado</t>
  </si>
  <si>
    <t>un.</t>
  </si>
  <si>
    <t>Recomposição do granito igual ao existente, após o remanejo da porta giratória</t>
  </si>
  <si>
    <t>Massa corrida (paredes gesso acartonado e forro de gesso)</t>
  </si>
  <si>
    <t>6.3.1</t>
  </si>
  <si>
    <t xml:space="preserve">Aplicação de selador  (parede gesso acartonado e forro de gesso) </t>
  </si>
  <si>
    <t>Tinta PVA  sobre massa corrida ( forro em gesso)</t>
  </si>
  <si>
    <t>Acrílica na cor branco sobre massa corrida (paredes alvenaria internas e gesso acartonado SAA)</t>
  </si>
  <si>
    <t>Tinta esmalte sem cheiro, na cor branco sobre esquadrias de madeira</t>
  </si>
  <si>
    <t>Alumínio:</t>
  </si>
  <si>
    <t>Passa objeto de acrílico conforme padrão do Banco</t>
  </si>
  <si>
    <t>VIDROS</t>
  </si>
  <si>
    <t>Vidro laminado 6mm incolor parte superior da esquadria (h=acima de 210cm)</t>
  </si>
  <si>
    <t>Vidro laminado 8mm incolor parte inferior da divisória da SAA (h= até 2,10m)</t>
  </si>
  <si>
    <t>PORTA DE AÇO DE ENROLAR (CORTINA METÁLICA)</t>
  </si>
  <si>
    <t>2.1.1</t>
  </si>
  <si>
    <t>2.1.2</t>
  </si>
  <si>
    <t>2.1.3</t>
  </si>
  <si>
    <t>2.1.4</t>
  </si>
  <si>
    <t>2.1.5</t>
  </si>
  <si>
    <t>2.1.6</t>
  </si>
  <si>
    <t>2.2.3</t>
  </si>
  <si>
    <t>2.2.4</t>
  </si>
  <si>
    <t>2.2.5</t>
  </si>
  <si>
    <t xml:space="preserve"> - PP8 - M</t>
  </si>
  <si>
    <t>2.2.6</t>
  </si>
  <si>
    <t xml:space="preserve"> - PP9 - F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</si>
  <si>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</si>
  <si>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</si>
  <si>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</si>
  <si>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</si>
  <si>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</si>
  <si>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</si>
  <si>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</si>
  <si>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</si>
  <si>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Remanejo das grelhas difusora do AC ( no forro, acima das máscaras), considerando prolongamento dos dutos existentes, e incluindo todos acessórios necessários</t>
  </si>
  <si>
    <t xml:space="preserve">Limpeza e recuperação da logomarca padrão existente na fachada </t>
  </si>
  <si>
    <t>Limpeza e recuperação do pórtico padrão existente</t>
  </si>
  <si>
    <t>Placa acrílica, 50x80cm, na cor branco leitoso, com dizeres em preto,  indicativa de horario de funcionamento do estacionamento a ser fixada no portão de acesso do estacionamento com os seguintes dizeres : "Horário: 10;00 às 16:00hs  Para uso exclusivo de clientes em atendimento nessa agência" ( O leiaute da placa deverá passar pela aprovação da engenharia do Banco)</t>
  </si>
  <si>
    <t>V</t>
  </si>
  <si>
    <t>MECÂNICA</t>
  </si>
  <si>
    <t>Instalação da porta detectora de metais existente em novo local definido em projeto, com as adequações necessárias (Deverá ser realizada por empresa homologada pelo fornecedor)</t>
  </si>
  <si>
    <t>SUBTOTAL  ITENS IMOBILIZÁVEIS</t>
  </si>
  <si>
    <t>VI</t>
  </si>
  <si>
    <t>INSTALAÇÕES ELÉTRICAS, LOGICA PARA SALA DE AUTOATENDIMENTO</t>
  </si>
  <si>
    <t>Caixa metálica 4x4" de sobrepor com tampa</t>
  </si>
  <si>
    <t>1.17.1</t>
  </si>
  <si>
    <t>1.17.2</t>
  </si>
  <si>
    <t xml:space="preserve">Disjuntores Monopolar/4,5kA - 10A  </t>
  </si>
  <si>
    <t xml:space="preserve">Disjuntores Bipolar/4,5kA - 16A  </t>
  </si>
  <si>
    <t>Mini Contactora Tripolar WEG, Siemens ou similar 20 A (Cash-Timer)</t>
  </si>
  <si>
    <t>Luminária de EMBUTIR para 2 lâmpadas tubulares LED T8 de 2x18W (2100lumens / 4000K), com corpo em chapa de aço tratada e pintada pelo sistema eletrostpatico a pó híbrido branco. Refletor e aletas parabólicas em alumínio anodizado brilhante de alta refletância e alta pureza 99,85%. Soquete tipo push-in G-13 de engate rápido. Completa com garantia de 2 anos.</t>
  </si>
  <si>
    <t>Luminária de EMBUTIR para 2 lâmpadas tubulares LED T8 de 2x9W (1050lumens / 4000K), com corpo em chapa de aço tratada e pintada pelo sistema eletrostpatico a pó híbrido branco. Refletor e aletas parabólicas em alumínio anodizado brilhante de alta refletância e alta pureza 99,85%. Soquete tipo push-in G-13 de engate rápido. Completa com garantia de 2 anos.</t>
  </si>
  <si>
    <t>3.3.1</t>
  </si>
  <si>
    <t>3.3.2</t>
  </si>
  <si>
    <t xml:space="preserve">          - interruptor duplo</t>
  </si>
  <si>
    <t>3.3.3</t>
  </si>
  <si>
    <t>3.6</t>
  </si>
  <si>
    <t>3.7</t>
  </si>
  <si>
    <t>3.8</t>
  </si>
  <si>
    <t>3.8.1</t>
  </si>
  <si>
    <t>3.9</t>
  </si>
  <si>
    <t>3.10</t>
  </si>
  <si>
    <t>Redistribuição/Setorização dos circuitos e comandos das luminarias conforme proposto na planta</t>
  </si>
  <si>
    <t>cj</t>
  </si>
  <si>
    <t>3.11</t>
  </si>
  <si>
    <t>Abertura e recomposição do forro de gesso para instalação das novas luminárias</t>
  </si>
  <si>
    <t>3.12</t>
  </si>
  <si>
    <t>Desmontagem e acondicionamento para entrega na BAGERS das luminárias / lampadas / reatores existentes a serem retirados</t>
  </si>
  <si>
    <t>4.8.1</t>
  </si>
  <si>
    <t>5.18</t>
  </si>
  <si>
    <t>5.19</t>
  </si>
  <si>
    <t>Desmontagem/Retirada e descarte da infra-estrutura elétrica / lógica / telefone existentes que não serão reutilizadas e acondicionamento e entrega no depósito do Banrisul (BAGERS) o cabemaneto elétrico, lógico e telefone.</t>
  </si>
  <si>
    <t>5.20</t>
  </si>
  <si>
    <t>Desmontagem/Retirada e acondicionamento e entrega no depósito do Banrisul (BAGERS) dos RACK´s existentes</t>
  </si>
  <si>
    <t>5.21</t>
  </si>
  <si>
    <t xml:space="preserve">Instalações provisórias de elétrica/lógica/telefone/alarme e cftv. Esses serviços devem contemplar todas as etapas da obra </t>
  </si>
  <si>
    <t>5.22</t>
  </si>
  <si>
    <t>5.23</t>
  </si>
  <si>
    <t>Tampa para eletrocalha 100mm</t>
  </si>
  <si>
    <t>5.24</t>
  </si>
  <si>
    <t xml:space="preserve">Suporte suspensão para eletrocalha 100x100mm </t>
  </si>
  <si>
    <t>5.25</t>
  </si>
  <si>
    <t xml:space="preserve">Curva Horizontal 90° p/ eletrocalha 100x100mm </t>
  </si>
  <si>
    <t>5.26</t>
  </si>
  <si>
    <t>Curva Vertical descida p/ eletrocalha 100x50mm</t>
  </si>
  <si>
    <t>5.27</t>
  </si>
  <si>
    <t xml:space="preserve">TE horizontal p/eletrocalha 100x50mm </t>
  </si>
  <si>
    <t>5.28</t>
  </si>
  <si>
    <t xml:space="preserve">Flange p/1quadro p/eletrocalha 100x100mm </t>
  </si>
  <si>
    <t>5.29</t>
  </si>
  <si>
    <t>Acessório de derivação eletrocalha para eletroduto</t>
  </si>
  <si>
    <t>5.30</t>
  </si>
  <si>
    <t>Bucha de Nylon S8 com parafuso cabeça sextavada e arruela lisa p/fixação de eletrocalha (2)</t>
  </si>
  <si>
    <t>5.31</t>
  </si>
  <si>
    <t>Vergalhão rosca total 1/4" p/fixação de eletrocalha (1,5)</t>
  </si>
  <si>
    <t>5.32</t>
  </si>
  <si>
    <t>Porcas sextavada e arruelas lisa p/fixação de eletrocalhas (4)</t>
  </si>
  <si>
    <t>5.33</t>
  </si>
  <si>
    <t>5.33.1</t>
  </si>
  <si>
    <t xml:space="preserve">INSTALAÇÃO DE RACKS OPERADORAS E ATIVOS - (Mudança da Automação) </t>
  </si>
  <si>
    <t xml:space="preserve">CD-ESTABILIZADO, montado em caixa tipo de comando de uso aparente para 42 elementos no barramento principal + disjuntor geral e espaço para DR´s na parte inferior  </t>
  </si>
  <si>
    <t>Disjuntor monopolar/4,5kA.</t>
  </si>
  <si>
    <t xml:space="preserve">        -1x16A - (CD-ESTAB)</t>
  </si>
  <si>
    <t>Disjuntor triplolar / 4,5kA.</t>
  </si>
  <si>
    <t xml:space="preserve">        -3x80A - (CD-ESTAB)</t>
  </si>
  <si>
    <t>Cabo unipolar tipo flexível, livre de halogêneo, antichama, 750V, seção 25 mm2.</t>
  </si>
  <si>
    <t>Cabo unipolar tipo flexível, livre de halogêneo, antichama, 750V, seção 16 mm2.</t>
  </si>
  <si>
    <t>Chave reversora 100A. com 04 câmaras</t>
  </si>
  <si>
    <t>Caixa de pvc para reversora tipo GSP.2 ou similar</t>
  </si>
  <si>
    <t>Eletroduto ferro ø 32mm.</t>
  </si>
  <si>
    <t>Caixa de passagem c/ tampa cega tipo condulete diam 32mm</t>
  </si>
  <si>
    <t>Rack padrão 19" tipo gabinete fechado, porta acrílico com chave, próprio para cabeamento estruturado de 24 Us com UMA bandeja de 4 apoios e 64 conjuntos de parafusos porca/gaiola, profundidade 570mm fixado na parede com  - Cor RAL 7032</t>
  </si>
  <si>
    <t>Rack padrão 19" tipo gabinete fechado, porta acrílico com chave, próprio para cabeamento estruturado de 16 Us, profundidade 570mm livres internamente, fixado na parede com três bandejas de 4 apoios e 64 conjuntos de parafusos porca/gaiola. Cor Cinza RAL 7032.</t>
  </si>
  <si>
    <t>Patch Panel 24 portas p/ Rack 19"  (Estações de Trabalho + Ramais)</t>
  </si>
  <si>
    <t>Voice panel 50P com RJ45 CAT5E para RACK OPERADORAS</t>
  </si>
  <si>
    <t>Régua com 8 tomadas para racks 19" com ângulo de 45º</t>
  </si>
  <si>
    <t>patch cord azul 1,0 mts para o Rack</t>
  </si>
  <si>
    <t>patch cord verde 1,0 mts para o Rack</t>
  </si>
  <si>
    <t>6.17</t>
  </si>
  <si>
    <t>6.18</t>
  </si>
  <si>
    <t>6.19</t>
  </si>
  <si>
    <t>Suporte para canaleta de aluminio p/tres blocos sendo os três blocos c/RJ.45 e mais um blocos cego, na cor branca.</t>
  </si>
  <si>
    <t>6.20</t>
  </si>
  <si>
    <t>6.21</t>
  </si>
  <si>
    <t>6.22</t>
  </si>
  <si>
    <t>6.23</t>
  </si>
  <si>
    <t>6.24</t>
  </si>
  <si>
    <t>Acessório tipo flange p/ conexão CD/Eletrocalha e aluminio</t>
  </si>
  <si>
    <t>6.25</t>
  </si>
  <si>
    <t>6.26</t>
  </si>
  <si>
    <t>6.27</t>
  </si>
  <si>
    <t>Cabo CIT 50/20 pares (Entrada Linhas)</t>
  </si>
  <si>
    <t>6.28</t>
  </si>
  <si>
    <t>6.29</t>
  </si>
  <si>
    <t>6.30</t>
  </si>
  <si>
    <t xml:space="preserve">Caixa de distribuição padrão Concessionária </t>
  </si>
  <si>
    <t>6.30.1</t>
  </si>
  <si>
    <t xml:space="preserve">          - N.º3 (400x400x120mm) - Sobrepor</t>
  </si>
  <si>
    <t>6.31</t>
  </si>
  <si>
    <t>Eletroduto ferro ø 50mm.</t>
  </si>
  <si>
    <t>6.32</t>
  </si>
  <si>
    <t>Caixa de passagem c/ tampa cega tipo condulete diam 50mm</t>
  </si>
  <si>
    <t>6.33</t>
  </si>
  <si>
    <t xml:space="preserve">Montagem e interligação dos pontos logicos e telefônicos sem alteração no novo Rack </t>
  </si>
  <si>
    <t xml:space="preserve">Revisão Geral / Manutenção do cubículo da subestação e fornecimento de laudo Técnico do Transformador </t>
  </si>
  <si>
    <t>Manutenção corretiva, identificação geral do QGBT/CD-Geral e fixação do quadro de cargas na tampa do quadro e substituição do miolo interno e conexão dos circuitos existentes no novo baramento a instalar</t>
  </si>
  <si>
    <t>KIT de barramentos de FNT capacidade de 150A espaço para até 44 disjuntores, placa de montagem e tampa em acrílico - CD-1/CD-2</t>
  </si>
  <si>
    <t>Disjuntores Monopolar/4,5kA</t>
  </si>
  <si>
    <t>8.4.1</t>
  </si>
  <si>
    <t xml:space="preserve">            - 10A</t>
  </si>
  <si>
    <t>8.4.2</t>
  </si>
  <si>
    <t xml:space="preserve">            - 16A</t>
  </si>
  <si>
    <t>8.4.3</t>
  </si>
  <si>
    <t xml:space="preserve">            - 20A</t>
  </si>
  <si>
    <t>8.4.4</t>
  </si>
  <si>
    <t xml:space="preserve">            - 25A</t>
  </si>
  <si>
    <t>8.4.5</t>
  </si>
  <si>
    <t xml:space="preserve">            - 32A</t>
  </si>
  <si>
    <t>Disjuntores Bipolar/4,5kA</t>
  </si>
  <si>
    <t>8.5.1</t>
  </si>
  <si>
    <t xml:space="preserve">            - 2x16A</t>
  </si>
  <si>
    <t>8.5.2</t>
  </si>
  <si>
    <t xml:space="preserve">            - 2x20A</t>
  </si>
  <si>
    <t>Disjuntores Tripolar - 4,5kA</t>
  </si>
  <si>
    <t>8.6.1</t>
  </si>
  <si>
    <t xml:space="preserve">            - 3x20A </t>
  </si>
  <si>
    <t>8.6.2</t>
  </si>
  <si>
    <t xml:space="preserve">            - 3x32A </t>
  </si>
  <si>
    <t>8.6.3</t>
  </si>
  <si>
    <t xml:space="preserve">            - 3x40A </t>
  </si>
  <si>
    <t>8.6.4</t>
  </si>
  <si>
    <t xml:space="preserve">            - 3x80A </t>
  </si>
  <si>
    <t>Disjuntores Tripolar - caixa moldada 22kA</t>
  </si>
  <si>
    <t>8.7.1</t>
  </si>
  <si>
    <t xml:space="preserve">            - 3x225A </t>
  </si>
  <si>
    <t>8.7.2</t>
  </si>
  <si>
    <t xml:space="preserve">            - 3x200A </t>
  </si>
  <si>
    <t>8.7.3</t>
  </si>
  <si>
    <t xml:space="preserve">            - 3x100A </t>
  </si>
  <si>
    <t>8.7.4</t>
  </si>
  <si>
    <t>8.7.5</t>
  </si>
  <si>
    <t xml:space="preserve">            - 3x63A</t>
  </si>
  <si>
    <t>8.7.6</t>
  </si>
  <si>
    <t xml:space="preserve">            - 3x32A</t>
  </si>
  <si>
    <t>Supressores de Surto com encapsulamento 45kA</t>
  </si>
  <si>
    <t>Terminais diversos (Olhal/Pino/KS) p/ conexões entre cabo, disjuntores e barramentos</t>
  </si>
  <si>
    <t>Alçapões diâmetro 400mm em forro de gesso com moldura e tampa</t>
  </si>
  <si>
    <t>8.13</t>
  </si>
  <si>
    <t>Retirada e descarte painel em chapa tipo divilux (abastecimento)</t>
  </si>
  <si>
    <t>Retirar grades de aluminio horizontais das esquadrias das fachadas</t>
  </si>
  <si>
    <t>Retirada mapa tátil</t>
  </si>
  <si>
    <t>Remoção de película no vidro da fachada principal</t>
  </si>
  <si>
    <t>Retirada porta giratória para remanejo</t>
  </si>
  <si>
    <t>Adequação e recomposição do forro de gesso em placas 60x60cm ( reforma SAA e adequações da elétrica na agência)</t>
  </si>
  <si>
    <t>cj.</t>
  </si>
  <si>
    <t>Recomposição do piso cerâmico  igual ao existente, após o remanejo da porta giratória</t>
  </si>
  <si>
    <t>Divisor de Ambientes H=180cm - conforme modelo padrão Banrisul:</t>
  </si>
  <si>
    <t>6.4.1</t>
  </si>
  <si>
    <t>Esquadria em aluminio l.30 (30001) Estruturada em tubos de aluminio (TG- 018) Fechamento nas extremidades em 45 graus e intervalos de topo conforme projeto para divisor de ambientes.</t>
  </si>
  <si>
    <t>6.4.2</t>
  </si>
  <si>
    <t xml:space="preserve">Vidro incolor 6mm </t>
  </si>
  <si>
    <t>6.4.3</t>
  </si>
  <si>
    <t>Película listrada 12mm brancox6mm vazado conforme detalhamento, para divisor ambientes.</t>
  </si>
  <si>
    <t>Divisória perfil aço, montantes duplos e rodapés simples, mod. 1,20cm, BP Plus Branco, montantes e painel na cor branco  h=3,19m, com 02 portas de 60/210cm incluindo ferragens (Local: abastecimento)</t>
  </si>
  <si>
    <t>2.2.7</t>
  </si>
  <si>
    <t xml:space="preserve"> - PS8 </t>
  </si>
  <si>
    <t>PLACAS EM ACRÍLICO - Placa de acrílico  cristal jateado, com texto em braile em ABS e=0,8mm,  presas ao pórtico Banrisul Eletrônico através de rebite, conforme projeto.</t>
  </si>
  <si>
    <t>2.4.1</t>
  </si>
  <si>
    <t>PP14-INSTRUÇÕES PARA SAIR</t>
  </si>
  <si>
    <t>PP15-HORÁRIO EM BRAILE</t>
  </si>
  <si>
    <t>Veneziana metálica difusora e retorno do Ac, 800x300mm,  com moldura, na cor branco a ser instalada na parede de gesso acartonado da SAA  acima das máscaras</t>
  </si>
  <si>
    <t>Remanejo das grelhas difusora do AC (na parede de gesso acartonado, acima das máscaras e forro), considerando prolongamento dos dutos existentes, e incluindo todos acessórios necessários</t>
  </si>
  <si>
    <t>Película tipo blackout total a ser instalada nos vidros da fachada principal</t>
  </si>
  <si>
    <t>INSTALAÇÕES ELÉTRICAS e LOGICA PARA SALA DE AUTOATENDIMENTO</t>
  </si>
  <si>
    <t>1.22.1</t>
  </si>
  <si>
    <t>1.22.2</t>
  </si>
  <si>
    <t>1.22.3</t>
  </si>
  <si>
    <t>1.22.4</t>
  </si>
  <si>
    <t>TROCA DE PORTA CANALETA SOBRE O PISO (elétrica/lógica/telefonia)</t>
  </si>
  <si>
    <t xml:space="preserve">Desmontagem e montagem dos pontos elétricos/lógicos/telefone(extensões/patch cord/etc) para instalação da nova canaleta sobre o piso </t>
  </si>
  <si>
    <t xml:space="preserve">KIT de barramentos de FNT capacidade de 250A espaço para até 44 disjuntores, placa de montagem e tampa em acrílico - QGBT </t>
  </si>
  <si>
    <t>8.8.1</t>
  </si>
  <si>
    <t xml:space="preserve">            - 2x10A</t>
  </si>
  <si>
    <t>8.8.2</t>
  </si>
  <si>
    <t>8.8.3</t>
  </si>
  <si>
    <t xml:space="preserve">            - 2x32A</t>
  </si>
  <si>
    <t>8.9.1</t>
  </si>
  <si>
    <t>8.9.2</t>
  </si>
  <si>
    <t xml:space="preserve">            - 3x50A </t>
  </si>
  <si>
    <t>8.10.1</t>
  </si>
  <si>
    <t xml:space="preserve">            - 3x175A </t>
  </si>
  <si>
    <t>8.10.2</t>
  </si>
  <si>
    <t xml:space="preserve">            - 3x150A</t>
  </si>
  <si>
    <t xml:space="preserve">x,xx </t>
  </si>
  <si>
    <t>Retirada divisórias leves tipo Divilux Naval</t>
  </si>
  <si>
    <t>Remoção do elemento tátil instalado no térreo</t>
  </si>
  <si>
    <t>Forro em placas de gesso 60x60cm</t>
  </si>
  <si>
    <t>Estrurura metálica + chapa metálica com pintura na cor branca (igual a existente)</t>
  </si>
  <si>
    <t>Recomposição do piso  igual ao existente, após o remanejo da porta giratória</t>
  </si>
  <si>
    <t xml:space="preserve"> - PP1 - PRIV (térreo e 2º pav)</t>
  </si>
  <si>
    <t>Adequação das instalações mecânicas de AC ( difusores, tubulações e retornos) atendendo o novo leiaute ( considerar corte na tubulação e adaptação da posição da grelha)</t>
  </si>
  <si>
    <t>Recuperação e pintura do pórtico padrão existente</t>
  </si>
  <si>
    <t>Recuperação e adequação das letras em acrílico do pórtico eletrônico de acesso padrão (conforme padrão existente)</t>
  </si>
  <si>
    <t>Limpeza interna e externa da tubulação das instalações de AC existentes. Dutos Ø30cm</t>
  </si>
  <si>
    <t>8</t>
  </si>
  <si>
    <t>1.21.1</t>
  </si>
  <si>
    <t>1.21.2</t>
  </si>
  <si>
    <t>1.21.3</t>
  </si>
  <si>
    <t>5.5.1</t>
  </si>
  <si>
    <t>5.5.2</t>
  </si>
  <si>
    <t xml:space="preserve">        -1x20A - (CD-ESTAB)</t>
  </si>
  <si>
    <t>5.6.1</t>
  </si>
  <si>
    <t xml:space="preserve">        -3x63A - (CD-ESTAB)</t>
  </si>
  <si>
    <t xml:space="preserve">KIT de barramentos de FNT capacidade de 400A espaço para até 6 disjuntores, placa de montagem e tampa em acrílico - QGBT </t>
  </si>
  <si>
    <t>5.10.1</t>
  </si>
  <si>
    <t>5.10.2</t>
  </si>
  <si>
    <t>5.10.3</t>
  </si>
  <si>
    <t>5.10.4</t>
  </si>
  <si>
    <t>5.10.5</t>
  </si>
  <si>
    <t>5.11.1</t>
  </si>
  <si>
    <t>5.11.2</t>
  </si>
  <si>
    <t>5.11.3</t>
  </si>
  <si>
    <t xml:space="preserve">            - 2x25A</t>
  </si>
  <si>
    <t>5.12.1</t>
  </si>
  <si>
    <t>5.12.2</t>
  </si>
  <si>
    <t>5.13.1</t>
  </si>
  <si>
    <t xml:space="preserve">            - 3x350A </t>
  </si>
  <si>
    <t>5.13.2</t>
  </si>
  <si>
    <t xml:space="preserve">            - 3x125A </t>
  </si>
  <si>
    <t>5.13.3</t>
  </si>
  <si>
    <t xml:space="preserve">            - 3x100A</t>
  </si>
  <si>
    <t>Adequação e remanejamento da infra-estrutura de eletrodutos, perfilados e luminárias existentes na área de interferência da sala do auto atendimento</t>
  </si>
  <si>
    <t>Retirada de porta de vidro temperado 90x210cm para remanejo</t>
  </si>
  <si>
    <t>Retirada de pórtico para adequação</t>
  </si>
  <si>
    <t>Demolição do piso interno e rodapés em cerâmica</t>
  </si>
  <si>
    <t>Retirada e descarte divisórias de madeira</t>
  </si>
  <si>
    <t>Retirada de forro gesso</t>
  </si>
  <si>
    <t>Forro fibramineral 62,5x62,5cm na cor branca</t>
  </si>
  <si>
    <t>Pisos:</t>
  </si>
  <si>
    <t>Rodapé:</t>
  </si>
  <si>
    <t>Soleiras:</t>
  </si>
  <si>
    <t>Degraus:</t>
  </si>
  <si>
    <t>Em alvenaria de tijolos furados com 15cm de espessura</t>
  </si>
  <si>
    <t>Chapisco</t>
  </si>
  <si>
    <t>Reboco massa única</t>
  </si>
  <si>
    <t>Massa corrida (paredes gesso acartonado e caixa da cortina metálica )</t>
  </si>
  <si>
    <t xml:space="preserve">Aplicação de selador  (parede gesso acartonado e caixa da cortina metálica) </t>
  </si>
  <si>
    <t>Acrílica na cor branco sobre massa corrida (paredes alvenaria internas e gesso acartonado)</t>
  </si>
  <si>
    <t xml:space="preserve"> - PP7 - MF</t>
  </si>
  <si>
    <t xml:space="preserve"> - PP14 - PRESS</t>
  </si>
  <si>
    <t xml:space="preserve"> - PP15 - AG/HOR</t>
  </si>
  <si>
    <t>Adequar e recuperar pórtico, mudando o sentido de abertura da porta</t>
  </si>
  <si>
    <t>INSTALAÇÕES ELÉTRICAS:</t>
  </si>
  <si>
    <t xml:space="preserve">MONTAGEM DOS QUADROS DE DISTRIBUIÇÃO E CABOS ELÉTRICOS: </t>
  </si>
  <si>
    <t>Quadro de metálico de SOBREPOR, 700x550x150mm com espaço minimo para 36 disjuntores monopolares, disjuntor geral + dispositivos DR´s, com barramentos de ligação tripolares paralelos isolados para 100A com bornes p/fases, perfil de proteção, e barramentos neutro e proteção, obturadores de banda e acessórios, tampa e contra-tampa metálicas com dobradiças, com fecho, aterramento caixa e porta. (CD-1)</t>
  </si>
  <si>
    <t>Acessórios para montagem, fixação, identificação dos quadros e componentes.</t>
  </si>
  <si>
    <t xml:space="preserve">            - 1x10A</t>
  </si>
  <si>
    <t xml:space="preserve">            - 1x16A</t>
  </si>
  <si>
    <t xml:space="preserve">            - 1x20A</t>
  </si>
  <si>
    <t xml:space="preserve">            - 1x25A</t>
  </si>
  <si>
    <t>Mini Disjuntores Termomagnéticos -4,5kA com fixações e terminais p/ cabos</t>
  </si>
  <si>
    <t>1.4.1</t>
  </si>
  <si>
    <t xml:space="preserve">           - 3x50A</t>
  </si>
  <si>
    <t xml:space="preserve">Dispositivo IDR 25A Bipolar sensibilidade 30mA </t>
  </si>
  <si>
    <t xml:space="preserve">PONTOS DE ILUMINAÇÃO /TOMADAS </t>
  </si>
  <si>
    <t xml:space="preserve">Revisão e Remanejamento de luminárias existentes </t>
  </si>
  <si>
    <t>Sensor de presença omnidirecional  c/retardo 10 min, 220V/127V, 250VA</t>
  </si>
  <si>
    <t>Conjunto Plugs Macho/Femea 2P+T 10A/250V NBR 14136  (ligação luminária-reator)</t>
  </si>
  <si>
    <t>Condulete alumínio ø ¾" c/ tampa</t>
  </si>
  <si>
    <t>Condulete alumínio ø 1" c/tampa</t>
  </si>
  <si>
    <t>Porta equipamento Dutotec com :</t>
  </si>
  <si>
    <t>2.8.1</t>
  </si>
  <si>
    <t>2.8.2</t>
  </si>
  <si>
    <t>Espelho de caixa condulete com:</t>
  </si>
  <si>
    <t>2.9.1</t>
  </si>
  <si>
    <t>2.9.2</t>
  </si>
  <si>
    <t>2.9.3</t>
  </si>
  <si>
    <t xml:space="preserve">          - tomada 1xP+T 20A/250V NBR 14136 (AZUL) </t>
  </si>
  <si>
    <t>2.9.4</t>
  </si>
  <si>
    <t xml:space="preserve">          - tomada 2xP+T 20A/250V NBR 14136 (AZUL) </t>
  </si>
  <si>
    <t>Suporte Dutotec  Ref. DT.66844.10 p/tres blocos com, UMA tomada tipo bloco NBR.20A Ref. DT.99230.00 (AZUL), mais dois blocos cegos Ref. DT 99430.00 ou similar.</t>
  </si>
  <si>
    <t>Suporte Dutotec  Ref. DT.66844.10 p/tres blocos com, DUAS tomadas tipo bloco NBR.20A Ref. DT.99230.00 (AZUL), mais um bloco cego Ref. DT 99430.00 ou similar.</t>
  </si>
  <si>
    <t>Suporte Dutotec  Ref. DT.66844.10 p/tres blocos com, UMA tomada tipo bloco NBR.20A Ref. DT.99230.00 (VERMELHA), mais dois blocos cegos Ref. DT 99430.00 ou similar.</t>
  </si>
  <si>
    <t>2.13.1</t>
  </si>
  <si>
    <t>2.13.2</t>
  </si>
  <si>
    <t>2.14</t>
  </si>
  <si>
    <t>2.15</t>
  </si>
  <si>
    <t>2.16</t>
  </si>
  <si>
    <t>2.17</t>
  </si>
  <si>
    <t>2.18</t>
  </si>
  <si>
    <t>2.19</t>
  </si>
  <si>
    <t>2.20</t>
  </si>
  <si>
    <t>2.21</t>
  </si>
  <si>
    <t>Acessório de derivação eletrocalha para perfilado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</si>
  <si>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</si>
  <si>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</si>
  <si>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</si>
  <si>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</si>
  <si>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</si>
  <si>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</si>
  <si>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</si>
  <si>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</si>
  <si>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</si>
  <si>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</si>
  <si>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</si>
  <si>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</si>
  <si>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</si>
  <si>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</si>
  <si>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</si>
  <si>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INSTALAÇÕES DE ILUMINAÇÃO/SINALIZAÇÂO DE EMERGÊNCIA</t>
  </si>
  <si>
    <t>Bloco Autonomo de emergência 80 LEDs Alto-brilho c/bateria p/4horas sem indicação de saída</t>
  </si>
  <si>
    <t>Bloco Autonomo de emergência 30 LEDs Alto-brilho c/bateria p/4horas com indicador de SAIDA ou SAIDA EMERGÊNCIA</t>
  </si>
  <si>
    <t>X</t>
  </si>
  <si>
    <t>INSTALAÇÕES DE AUTOMAÇÃO (ELÉTRICAS E SINAL).</t>
  </si>
  <si>
    <t>INSTALAÇÕES ELÉTRICAS</t>
  </si>
  <si>
    <t>Quadro de metálico de SOBREPOR, 700x550x150mm com espaço minimo para 24 disjuntores monopolares, disjuntor geral + dispositivos DR´s, com barramentos de ligação tripolares paralelos isolados para 100A com bornes p/fases, perfil de proteção, e barramentos neutro e proteção, obturadores de banda e acessórios, tampa e contra-tampa metálicas com dobradiças, com fecho, aterramento caixa e porta. (CD-ESTAB.)</t>
  </si>
  <si>
    <t>1.6.1</t>
  </si>
  <si>
    <t>1.6.2</t>
  </si>
  <si>
    <t>1.6.3</t>
  </si>
  <si>
    <t>1.7.1</t>
  </si>
  <si>
    <t>1.9.1</t>
  </si>
  <si>
    <t>Eletroduto de PVC rigido diametro 25mm (1")</t>
  </si>
  <si>
    <t>Suporte Dutotec  Ref. DT.66844.10 p/tres blocos com, UMA tomada tipo bloco NBR.20A Ref. DT.99230.00 (PRETA), mais dois blocos cegos Ref. DT 99430.00 ou similar.</t>
  </si>
  <si>
    <t>Suporte Dutotec  Ref. DT.66844.10 p/tres blocos com, DUAS tomadas tipo bloco NBR.20A Ref. DT.99230.00 (Preta), mais um bloco cego Ref. DT 99430.00 ou similar.</t>
  </si>
  <si>
    <t>Suporte Dutotec  Ref. DT.66844.10 p/tres blocos com, DUAS tomadas tipo bloco NBR.20A Ref. DT.99230.00 (Vermelha), mais um bloco cego Ref. DT 99430.00 ou similar.</t>
  </si>
  <si>
    <t>Suporte Dutotec  Ref. DT.66844.10 p/tres blocos com, DUAS tomadas tipo bloco NBR.20A Ref. DT.99230.00 (Azul), mais um bloco cego Ref. DT 99430.00 ou similar.</t>
  </si>
  <si>
    <t>Curva 90 graus  p/Canaleta de Alumínio de 73x25mm</t>
  </si>
  <si>
    <t>Derivação saída eletrodutos p/Canaleta de Alumínio de 73x25mm</t>
  </si>
  <si>
    <t>Acessório tipo flange p/ conexão Quadro p/Canaleta de Alumínio de 73x25mm</t>
  </si>
  <si>
    <t>Caixa derivação 100x100mm tipo X  p/Canaleta de Alumínio de 73x25mm</t>
  </si>
  <si>
    <t>PONTOS PARA A TRANSMISSÃO DE DADOS:</t>
  </si>
  <si>
    <t>Suporte Ref. DT.66844.10 p/tres blocos com, UM bloco c/RJ.45 Cat.5e Ref. DT.99530.00, mais dois blocos cegos Ref. DT 99430.00 ou similar.</t>
  </si>
  <si>
    <t>Suporte Ref. DT.66844.10 p/tres blocos com, DOIS blocos c/RJ.45 Cat.5e Ref. DT.99530.00, mais um bloco cego Ref. DT 99430.00 ou similar.</t>
  </si>
  <si>
    <t>Rack padrão 19" tipo gabinete fechado, porta acrílico com chave, próprio para cabeamento estruturado de 24 Us, profundidade 570mm  fixado na parede com UMA bandeja e 07(SETE) organizadores de cabos em PVC - Cor RAL 7032</t>
  </si>
  <si>
    <t>Patch Panel 24 portas com RJ-45 Cat 5e  p/ Rack 19" (Cab. Estruturado - LÓGICA)</t>
  </si>
  <si>
    <t>Guia de cabos 1 U para racks de 19" instalado (organizador horizontal)</t>
  </si>
  <si>
    <t>Adapter Cable 2,5m (Estações de Trabalho, Impr, ATMs) - Cor Azul com Cover</t>
  </si>
  <si>
    <t>Patch Cord 1,0m (Lógica) - Cor Azul</t>
  </si>
  <si>
    <t>Régua de 19" com 8 tomadas 45º - 2P+T / 20A</t>
  </si>
  <si>
    <t>Abraçadeiras de Velcro 16mm Hellerman ou similar para amarração cabos e patch-cords (20 unidades)</t>
  </si>
  <si>
    <t>Caixa derivação 100x100mm tipo X  p/Canaleta de Alumínio de 73x25mm (1)</t>
  </si>
  <si>
    <t>Certificação pontos lógicos Cat.5  com relatório</t>
  </si>
  <si>
    <t>SUBTOTAL  AUTOMAÇÃO</t>
  </si>
  <si>
    <t>INSTALAÇÕES TELEFÔNICAS:</t>
  </si>
  <si>
    <t xml:space="preserve">          - ø 50mm. 2"</t>
  </si>
  <si>
    <t>Condulete alumínio ø 2" c/tampa</t>
  </si>
  <si>
    <t>Suporte Ref. DT.66844.10 p/tres blocos com, TRÊS blocos c/RJ.45 Cat.5e Ref. DT.99530.00, mais um bloco cego Ref. DT 99430.00 ou similar.</t>
  </si>
  <si>
    <t>Espelho para caixa condulete em alumínio com:</t>
  </si>
  <si>
    <t xml:space="preserve">          - UM conector fêmea RJ.45 - Cat.5e</t>
  </si>
  <si>
    <t>Patch Panel 24 portas com RJ-45 Cat 5e p/ Rack 19" (Cab. Estruturado - TELEFONIA)</t>
  </si>
  <si>
    <t>Guia de cabos 1 U para racks de 19" instalado (organizador horizontal) - Patch-Panels e Switches</t>
  </si>
  <si>
    <t xml:space="preserve">Fechamento 1 U para racks de 19" instalado </t>
  </si>
  <si>
    <t>Patch Cord 1,0m (Telefonia-Linhas/Ramais) - Cor Verde</t>
  </si>
  <si>
    <t xml:space="preserve">Cabo CIT-50-10 pares </t>
  </si>
  <si>
    <t xml:space="preserve">Cabo CIT-50-20 pares </t>
  </si>
  <si>
    <t>Bloco de inserção engate rápido com corte M10 LSA Plus com bastidor completo</t>
  </si>
  <si>
    <t xml:space="preserve">Bloco de proteção para centelhadores tripolares a gás 10 pares </t>
  </si>
  <si>
    <t>Centelhador tripolar 230-5 A/5 kA</t>
  </si>
  <si>
    <t>Bucha de redução de eletroduto de ø 32mm (1.1/4") para 25mm(1")</t>
  </si>
  <si>
    <t>SUBTOTAL TELEFÔNICO:</t>
  </si>
  <si>
    <t>Caixa Plástica de sobreporCemar CMS - 18M OP 323x250x120mm com tampa plástica de aparafusar, IP44, (Saida Cabos do CFTV) ou similar.</t>
  </si>
  <si>
    <t>Spiral tube PVC 3/4" branco</t>
  </si>
  <si>
    <t xml:space="preserve">Quadro de Comando de Sobrepor para MÓDULO IP - 400x300x200mm </t>
  </si>
  <si>
    <t>SUBTOTAL ALARME</t>
  </si>
  <si>
    <t>Elaboração dos ASBUILTS referente as instalações elétricas/lógicas/telefonica/alarme e CFTV</t>
  </si>
  <si>
    <t>Verificação e certificação final das instalações - chek list</t>
  </si>
  <si>
    <t>Desmontagem e descarte da infra-estrutura elétrica/lógica/telefonica existente que não será reaproveitada (Instalações nas paredes, acima do forro e piso)</t>
  </si>
  <si>
    <t>Instalações provisórias para instalações elétricas, lógicas e telefonicas</t>
  </si>
  <si>
    <t>Serviços para interligações da infra-estrutura a ser mantida com as novas instalações (CD-Estabilizado-Nobreak / RACK-DG Telefônico / Central de Alarme / Central CFTV), etc</t>
  </si>
  <si>
    <t>Instalações povisórias de elétrica/lógica/telefone/alarme e cftv durante todo o periodo da obra</t>
  </si>
  <si>
    <t>SUBTOTAL SERVIÇOS COMPLEMENTARES</t>
  </si>
  <si>
    <t>Adequação e recomposição do forro de gesso em placas 60x60cm</t>
  </si>
  <si>
    <t>Sanca em gesso junto as máscaras</t>
  </si>
  <si>
    <t xml:space="preserve">  - PP13 - SENHA</t>
  </si>
  <si>
    <t>Veneziana metálica de retorno e difusora do Ac, 1000x200mm,  com moldura, na cor branco a ser instalada na parede de gesso acartonado da SAA  acima das máscaras</t>
  </si>
  <si>
    <t>Adequação das grelhas difusora do AC (na parede de gesso acartonado, acima das máscaras), considerando prolongamento dos dutos existentes, incluindo todos acessórios necessários</t>
  </si>
  <si>
    <t>Recuperação das letras em acrílico no pórtico eletrônico, seguindo o padrão existente ( Número "8" na chapa de orientação em braile)</t>
  </si>
  <si>
    <t>INSTALAÇÕES ELÉTRICAS, LOGICA, ALARME E CFTV PARA SALA DE AUTOATENDIMENTO</t>
  </si>
  <si>
    <t>1.11.1</t>
  </si>
  <si>
    <t>1.11.2</t>
  </si>
  <si>
    <t>1.20.1</t>
  </si>
  <si>
    <t>1.20.2</t>
  </si>
  <si>
    <t>1.20.3</t>
  </si>
  <si>
    <t>4.11</t>
  </si>
  <si>
    <t>4.12</t>
  </si>
  <si>
    <t>4.13</t>
  </si>
  <si>
    <t>4.14</t>
  </si>
  <si>
    <t>4.15</t>
  </si>
  <si>
    <t>4.16</t>
  </si>
  <si>
    <t>4.17</t>
  </si>
  <si>
    <t>INFRAESTRUTURA PARA TROCA DE RACK e CABEAMENTO UTP PARA REDE TELEFONICA</t>
  </si>
  <si>
    <t>Cabo multi lan CAT5</t>
  </si>
  <si>
    <t>Curva 90º de PVC (interna e externa) específica de canaleta de alumínio 73x45mm</t>
  </si>
  <si>
    <t>Retirada de Rack 12Us com entrega na BAGERGS. Utilizar os patch panels e bandeja para o novo Rack.</t>
  </si>
  <si>
    <t>patch cord T-568A, azul 1,0 mts para o Rack</t>
  </si>
  <si>
    <t>patch cord T-568A, verde 1,0 mts para o Rack</t>
  </si>
  <si>
    <t>Crimpagem e organização dos pontos logicos existentes no novo Rack e identificação dos mesmos</t>
  </si>
  <si>
    <t>5.18.1</t>
  </si>
  <si>
    <t>INSTALAÇÃO DE RACK PARA AS OPERADORAS</t>
  </si>
  <si>
    <t>7.2.1</t>
  </si>
  <si>
    <t>7.2.2</t>
  </si>
  <si>
    <t>7.3.1</t>
  </si>
  <si>
    <t>Manutenção corretiva, identificação geral do QGBT/CD-Geral e fixação do quadro de cargas na tampa do quadro e substituição do miolo interno</t>
  </si>
  <si>
    <t>7.5.1</t>
  </si>
  <si>
    <t>7.5.2</t>
  </si>
  <si>
    <t>7.5.3</t>
  </si>
  <si>
    <t>7.5.4</t>
  </si>
  <si>
    <t>7.6.1</t>
  </si>
  <si>
    <t>7.6.2</t>
  </si>
  <si>
    <t>7.6.3</t>
  </si>
  <si>
    <t>Demontagem e descarte do CD-Estabilizado existente.</t>
  </si>
  <si>
    <t>Remanejamento dos circuitos elétricos estabilizado existentes para o no CD</t>
  </si>
  <si>
    <t>Abertura e recomposição de forro de gesso</t>
  </si>
  <si>
    <t>7.17</t>
  </si>
  <si>
    <t xml:space="preserve">Retirada e descarte da tubulção existente junto a escada </t>
  </si>
  <si>
    <t xml:space="preserve">Retirada e descarte máscara da SAA em chapa ACM, e forro </t>
  </si>
  <si>
    <t>Remoção do elemento tátil instalado no térreo ( considerar limpeza dos resíduos de cola no piso)</t>
  </si>
  <si>
    <t>Retirada e descarte grades de ferro da esquadria da fachada</t>
  </si>
  <si>
    <t>Demolição desnível do piso da calçada do passeio para nivelamento h=0,25cm</t>
  </si>
  <si>
    <t>Retirada sem aproveitamento do pórtico da fachada</t>
  </si>
  <si>
    <t>Retirada sem aproveitamento de esquadria de vidro temperado da fachada até h=2,20m</t>
  </si>
  <si>
    <t xml:space="preserve">Forro de fechamento do abastecimento, estruturado por perfis metálicos, chapa metálica com pintura na cor branco, e tela otis malha quadriculada 1"x1" com pintura na cor branco </t>
  </si>
  <si>
    <t>3.1.1</t>
  </si>
  <si>
    <t>3.1.2</t>
  </si>
  <si>
    <t>3.1.3</t>
  </si>
  <si>
    <t xml:space="preserve">m </t>
  </si>
  <si>
    <t>3.1.4</t>
  </si>
  <si>
    <t>3.1.5</t>
  </si>
  <si>
    <t>Massa corrida (paredes gesso acartonado)</t>
  </si>
  <si>
    <t>Vidro:</t>
  </si>
  <si>
    <t xml:space="preserve">Aplicação de selador  (parede gesso acartonado) </t>
  </si>
  <si>
    <t>Vidro laminado 8mm incolor para fechamento superior do hall de entrada da SAA (teto)</t>
  </si>
  <si>
    <t>PROGRAMAÇÃO VISUAL EXTERNA</t>
  </si>
  <si>
    <t>PÓRTICO c/ legenda BANRISUL ELETRÔNICO conforme padrão.</t>
  </si>
  <si>
    <t xml:space="preserve">KIT ATM (AUTOMATIZA) Banrisul composto por: </t>
  </si>
  <si>
    <t>kit</t>
  </si>
  <si>
    <t xml:space="preserve">    - 1 eletroímã 150 kgf. com sensor</t>
  </si>
  <si>
    <t xml:space="preserve">    - 1 fonte de alimentação com carregador flutuante de bateria</t>
  </si>
  <si>
    <t xml:space="preserve">    - 1 placa ATM padrão Banrisul</t>
  </si>
  <si>
    <t xml:space="preserve">    - 1 kit de suportes de fixação para porta de alumínio</t>
  </si>
  <si>
    <t xml:space="preserve">    - 2 botões de acionamento (internos)</t>
  </si>
  <si>
    <t xml:space="preserve">    - 1 adesivo de orientação: "Após 22hs pressione o botão para sair"</t>
  </si>
  <si>
    <t>Bateria selada 12V 7Ah</t>
  </si>
  <si>
    <t>Cilindro contato elétrico 510 Pacri</t>
  </si>
  <si>
    <t>1.2.6</t>
  </si>
  <si>
    <t>1.2.7</t>
  </si>
  <si>
    <t xml:space="preserve"> - PP11 - MPNE</t>
  </si>
  <si>
    <t xml:space="preserve"> - PP12 - FPNE</t>
  </si>
  <si>
    <t xml:space="preserve"> - PP17 - PNE</t>
  </si>
  <si>
    <t xml:space="preserve"> - PP18 - PNE</t>
  </si>
  <si>
    <t>1.4.2</t>
  </si>
  <si>
    <t>INTERIORES</t>
  </si>
  <si>
    <t>DIVISÓRIAS E PAINÉIS</t>
  </si>
  <si>
    <t>SUBTOTAL  INTERIORES</t>
  </si>
  <si>
    <t>VII</t>
  </si>
  <si>
    <t>Cabo elétrico unipolar 1,5mm2</t>
  </si>
  <si>
    <t xml:space="preserve">Lâmpadas tubulares T8, G2, 60mm, Super LED de até 9W - AFP - 1050 LUMENS / 4000k - Branco Neutro - Vida útil mínima de 25.000h (L-70).  Certificação CE, Garantia de 02 Anos. </t>
  </si>
  <si>
    <t xml:space="preserve">Lampadas BULBO LED 30W / 4000k - substituição nas luminárias do AutoAtendimento </t>
  </si>
  <si>
    <t>9.2.1</t>
  </si>
  <si>
    <t>9.2.2</t>
  </si>
  <si>
    <t>9.3.1</t>
  </si>
  <si>
    <t xml:space="preserve">        -3x50A - (CD-ESTAB)</t>
  </si>
  <si>
    <t>9.10</t>
  </si>
  <si>
    <t>Demontagem/Montagem e adequação dos perfilados existentes na sala de auto-atendimento.</t>
  </si>
  <si>
    <t>9.11</t>
  </si>
  <si>
    <t>Fornecimento de três guias de cabos para RACK 19" e organização, identificação geral dos pontos existente no RACK dos ativos existente da agencia</t>
  </si>
  <si>
    <t>SUBTOTAL OBRAS CIVIS PETRÓPOLIS</t>
  </si>
  <si>
    <t>SUBTOTAL INSTALAÇÕES ELÉTRICAS PETRÓPOLIS</t>
  </si>
  <si>
    <t>8.14</t>
  </si>
  <si>
    <t>Conjunto de caixa de piso nas dimensões 190x170x70mm c/ tampa em aluminio injetado com passa cabos e suporte  interno com duas tomadas NBR-20A (preta) e um suporte com duas tomadas RJ 45 fêmea (Fone/Dados) + um bloco cego.</t>
  </si>
  <si>
    <t>6.34</t>
  </si>
  <si>
    <t>Conjunto de 10 (5+5) metros de cabo coaxial 75 ohms na cor preta RF75 0,4/2,5 com conector tipo BNC reto com solda e conector tipo BNC angular com rosca e solda (mini)</t>
  </si>
  <si>
    <t>OBRAS CIVIS</t>
  </si>
  <si>
    <t>SUBTOTAL SALA DE AUTOATENDIMENTO</t>
  </si>
  <si>
    <t>SUBTOTAL CIVIL</t>
  </si>
  <si>
    <t>Canaleta de Alumínio Dutotec  SLIM com /tampa e pintura eletrostática branca, ou equivalente</t>
  </si>
  <si>
    <t>PGDM</t>
  </si>
  <si>
    <t>SUBTOTAL  PGDM</t>
  </si>
  <si>
    <t>SUBTOTAL INSTALAÇÕES ELÉTRICAS</t>
  </si>
  <si>
    <t>TOTAL GERAL ITEM 01</t>
  </si>
  <si>
    <t>TOTAL GERAL ITEM 02</t>
  </si>
  <si>
    <t>TOTAL GERAL ITEM 03</t>
  </si>
  <si>
    <t>SUBTOTAL PGDM</t>
  </si>
  <si>
    <t>TOTAL GERAL ITEM 04</t>
  </si>
  <si>
    <t>INSTALAÇÕES DE ALARME E  CFTV</t>
  </si>
  <si>
    <t>INFRAESTRUTURA NECESSÁRIA COM RESPECTIVAS ESPERAS PARA ALARME:</t>
  </si>
  <si>
    <t>INFRAESTRUTURA NECESSÁRIA COM RESPECTIVAS ESPERAS PARA CFTV:</t>
  </si>
  <si>
    <t>VIII</t>
  </si>
  <si>
    <t>IX</t>
  </si>
  <si>
    <t>SUBTOTAL ELÉTRICA</t>
  </si>
  <si>
    <t>SUBTOTAL ELÉTRICO</t>
  </si>
  <si>
    <t>TOTAL GERAL ITENS (01+02+03+04+05+06+07)</t>
  </si>
  <si>
    <t>TOTAL GERAL ITEM 07</t>
  </si>
  <si>
    <t>TOTAL GERAL ITEM 06</t>
  </si>
  <si>
    <t>TOTAL GERAL ITEM 05</t>
  </si>
  <si>
    <t>2.2.8</t>
  </si>
  <si>
    <t>2.2.9</t>
  </si>
  <si>
    <t>2.2.10</t>
  </si>
  <si>
    <t>2.2.11</t>
  </si>
  <si>
    <t>2.4.2</t>
  </si>
  <si>
    <t>2.4.3</t>
  </si>
  <si>
    <t>2.4.4</t>
  </si>
  <si>
    <t>2.4.5</t>
  </si>
  <si>
    <t>2.4.6</t>
  </si>
  <si>
    <t>2.4.7</t>
  </si>
  <si>
    <r>
      <t xml:space="preserve">1. OBJETO: </t>
    </r>
    <r>
      <rPr>
        <b/>
        <sz val="11"/>
        <rFont val="Calibri"/>
        <family val="2"/>
      </rPr>
      <t>OBRAS CIVIS, INSTALAÇÕES ELÉTRICAS, LÓGICA PARA REFORMA SAA DIVERSAS AGÊNCIAS EM PORTO ALEGRE/RS</t>
    </r>
  </si>
  <si>
    <r>
      <t xml:space="preserve">4. HORÁRIO PARA EXECUÇÃO/ENTREGA: </t>
    </r>
    <r>
      <rPr>
        <sz val="11"/>
        <rFont val="Calibri"/>
        <family val="2"/>
        <scheme val="minor"/>
      </rPr>
      <t>Das 18h às 08h durrante a semana e horário livre em finais de semana</t>
    </r>
    <r>
      <rPr>
        <sz val="11"/>
        <rFont val="Calibri"/>
        <family val="2"/>
      </rPr>
      <t>, atendendo legislação municipal</t>
    </r>
  </si>
  <si>
    <r>
      <t>5. CONDIÇÕES DE PAGAMENTO:</t>
    </r>
    <r>
      <rPr>
        <sz val="11"/>
        <rFont val="Calibri"/>
        <family val="2"/>
      </rPr>
      <t xml:space="preserve"> Conforme serviço medido, após fiscalização e aceite, será efetuado o pagamento à contratada, no 4º dia útil do mês subsequente à entrega da nota fiscal/fatura correspondente.</t>
    </r>
  </si>
  <si>
    <r>
      <t xml:space="preserve">6. ANEXOS: </t>
    </r>
    <r>
      <rPr>
        <sz val="11"/>
        <rFont val="Calibri"/>
        <family val="2"/>
      </rPr>
      <t xml:space="preserve">Plantas, detalhamentos e memoriais </t>
    </r>
  </si>
  <si>
    <r>
      <t xml:space="preserve">Quadro tipo Caixa de comando 680x480x170mm c/ acessórios - </t>
    </r>
    <r>
      <rPr>
        <b/>
        <sz val="11"/>
        <rFont val="Calibri"/>
        <family val="2"/>
        <scheme val="minor"/>
      </rPr>
      <t>(CD-Timer)</t>
    </r>
  </si>
  <si>
    <r>
      <t xml:space="preserve">Suporte Ref. DT.63440.10 p/tres blocos, sendo </t>
    </r>
    <r>
      <rPr>
        <b/>
        <sz val="11"/>
        <rFont val="Calibri"/>
        <family val="2"/>
        <scheme val="minor"/>
      </rPr>
      <t>UM bloco c/ 2xRJ45, UM bloco c/ UMA tomada NBR.20A Ref. DT.99230.00 (PRETA) e UM bloco c/ UMA tomada tipo bloco NBR.20A Ref. DT.99230.00 (PRETA)</t>
    </r>
  </si>
  <si>
    <r>
      <t xml:space="preserve">Suporte Ref. DT.63440.10 p/tres blocos, sendo </t>
    </r>
    <r>
      <rPr>
        <b/>
        <sz val="11"/>
        <rFont val="Calibri"/>
        <family val="2"/>
        <scheme val="minor"/>
      </rPr>
      <t>UM bloco c/ UMA tomada NBR.20A  Ref. DT.99230.00 (Vermelha), mais dois bloco cegos Ref. DT 99430.00</t>
    </r>
  </si>
  <si>
    <r>
      <t xml:space="preserve">Eletroduto de </t>
    </r>
    <r>
      <rPr>
        <b/>
        <sz val="11"/>
        <rFont val="Calibri"/>
        <family val="2"/>
        <scheme val="minor"/>
      </rPr>
      <t>Ferro galvanizado pesado com rosca</t>
    </r>
    <r>
      <rPr>
        <sz val="11"/>
        <rFont val="Calibri"/>
        <family val="2"/>
        <scheme val="minor"/>
      </rPr>
      <t>:</t>
    </r>
  </si>
  <si>
    <r>
      <t xml:space="preserve">Perfilado perfurado </t>
    </r>
    <r>
      <rPr>
        <b/>
        <sz val="11"/>
        <rFont val="Calibri"/>
        <family val="2"/>
        <scheme val="minor"/>
      </rPr>
      <t xml:space="preserve">38x38mm </t>
    </r>
  </si>
  <si>
    <r>
      <t xml:space="preserve">Cabo UTP 4 Pares 24 awg LSZH (Não Halogenado)  </t>
    </r>
    <r>
      <rPr>
        <b/>
        <sz val="11"/>
        <rFont val="Calibri"/>
        <family val="2"/>
        <scheme val="minor"/>
      </rPr>
      <t>Cat.5e</t>
    </r>
  </si>
  <si>
    <r>
      <t xml:space="preserve">Suporte Ref. DT.66844.10 p/tres blocos com </t>
    </r>
    <r>
      <rPr>
        <b/>
        <sz val="11"/>
        <rFont val="Calibri"/>
        <family val="2"/>
        <scheme val="minor"/>
      </rPr>
      <t xml:space="preserve">UM bloco c/furo central </t>
    </r>
    <r>
      <rPr>
        <sz val="11"/>
        <rFont val="Calibri"/>
        <family val="2"/>
        <scheme val="minor"/>
      </rPr>
      <t>Ref. DT.99530.00, mais DOIS blocos cegos Ref. DT 99430.00 ou similar (Pontos Alarme/CFTV Máscara e Paredes).</t>
    </r>
  </si>
  <si>
    <r>
      <t xml:space="preserve">Cabo de cobre unipolar </t>
    </r>
    <r>
      <rPr>
        <b/>
        <sz val="11"/>
        <rFont val="Arial"/>
        <family val="2"/>
      </rPr>
      <t>#2,5mm²</t>
    </r>
    <r>
      <rPr>
        <sz val="11"/>
        <rFont val="MS Sans Serif"/>
      </rPr>
      <t xml:space="preserve"> flexível HF (Não Halogenado), 70°C  450/750V AFUMEX, AFITOX ou similar </t>
    </r>
  </si>
  <si>
    <r>
      <t xml:space="preserve">Quadro tipo Caixa de comando 480x380x150mm c/ acessórios - </t>
    </r>
    <r>
      <rPr>
        <b/>
        <sz val="11"/>
        <rFont val="Calibri"/>
        <family val="2"/>
        <scheme val="minor"/>
      </rPr>
      <t>(Caixa de Dr´s) e interligações com CD-Estab.</t>
    </r>
  </si>
  <si>
    <r>
      <t xml:space="preserve">Eletrocalha lisa </t>
    </r>
    <r>
      <rPr>
        <b/>
        <sz val="11"/>
        <rFont val="Calibri"/>
        <family val="2"/>
        <scheme val="minor"/>
      </rPr>
      <t xml:space="preserve">100x100mm </t>
    </r>
  </si>
  <si>
    <r>
      <t xml:space="preserve">Luminária de </t>
    </r>
    <r>
      <rPr>
        <b/>
        <sz val="11"/>
        <rFont val="Calibri"/>
        <family val="2"/>
        <scheme val="minor"/>
      </rPr>
      <t>EMBUTIR</t>
    </r>
    <r>
      <rPr>
        <sz val="11"/>
        <rFont val="Calibri"/>
        <family val="2"/>
        <scheme val="minor"/>
      </rPr>
      <t xml:space="preserve"> - 2x18W </t>
    </r>
    <r>
      <rPr>
        <b/>
        <sz val="11"/>
        <rFont val="Calibri"/>
        <family val="2"/>
        <scheme val="minor"/>
      </rPr>
      <t>COM REFLETOR PARABÓLICO E ALETAS EM ALUMÍNIO ANODIZADO DE ALTA PUREZA E REFLETÂNCIA,</t>
    </r>
    <r>
      <rPr>
        <sz val="11"/>
        <rFont val="Calibri"/>
        <family val="2"/>
        <scheme val="minor"/>
      </rPr>
      <t xml:space="preserve"> completa - Suportes, Lâmpadas T8 em LED 18W (2100LUMENS  / 4000K) - Garantia de 02 Anos - Conforme padrão existente. </t>
    </r>
  </si>
  <si>
    <r>
      <t xml:space="preserve">Supressores para transientes </t>
    </r>
    <r>
      <rPr>
        <b/>
        <sz val="11"/>
        <rFont val="Calibri"/>
        <family val="2"/>
        <scheme val="minor"/>
      </rPr>
      <t>DPS</t>
    </r>
    <r>
      <rPr>
        <sz val="11"/>
        <rFont val="Calibri"/>
        <family val="2"/>
        <scheme val="minor"/>
      </rPr>
      <t xml:space="preserve">  3F 40kA + N 100 kA Nominais, </t>
    </r>
    <r>
      <rPr>
        <b/>
        <sz val="11"/>
        <rFont val="Calibri"/>
        <family val="2"/>
        <scheme val="minor"/>
      </rPr>
      <t>Classe I</t>
    </r>
    <r>
      <rPr>
        <sz val="11"/>
        <rFont val="Calibri"/>
        <family val="2"/>
        <scheme val="minor"/>
      </rPr>
      <t>, base com engate em trilho 4 polos plugáveis (CD-1)</t>
    </r>
  </si>
  <si>
    <r>
      <t xml:space="preserve">Cabo unipolar </t>
    </r>
    <r>
      <rPr>
        <b/>
        <sz val="11"/>
        <rFont val="Calibri"/>
        <family val="2"/>
        <scheme val="minor"/>
      </rPr>
      <t>#2,5mm²</t>
    </r>
    <r>
      <rPr>
        <sz val="11"/>
        <rFont val="Calibri"/>
        <family val="2"/>
        <scheme val="minor"/>
      </rPr>
      <t xml:space="preserve"> flexível HF (Não Halogenado), 70°C  450/750V AFUMEX, AFITOX ou similar </t>
    </r>
  </si>
  <si>
    <r>
      <t xml:space="preserve">Cabo unipolar </t>
    </r>
    <r>
      <rPr>
        <b/>
        <sz val="11"/>
        <rFont val="Calibri"/>
        <family val="2"/>
        <scheme val="minor"/>
      </rPr>
      <t>#4,0mm²</t>
    </r>
    <r>
      <rPr>
        <sz val="11"/>
        <rFont val="Calibri"/>
        <family val="2"/>
        <scheme val="minor"/>
      </rPr>
      <t xml:space="preserve"> flexível HF (Não Halogenado), 70°C  450/750V AFUMEX, AFITOX ou similar </t>
    </r>
  </si>
  <si>
    <r>
      <t xml:space="preserve">Cabo PP Cordplast </t>
    </r>
    <r>
      <rPr>
        <b/>
        <sz val="11"/>
        <rFont val="Calibri"/>
        <family val="2"/>
        <scheme val="minor"/>
      </rPr>
      <t>3x1,5mm²</t>
    </r>
    <r>
      <rPr>
        <sz val="11"/>
        <rFont val="Calibri"/>
        <family val="2"/>
        <scheme val="minor"/>
      </rPr>
      <t xml:space="preserve">  HF  (Não Halogenado) 70°C 450/750V AFITOX/AFUMEX ou similar (Ligação  PGDM, Interfone, Fecho SAA, Ilum. Pórtico, Ligação Luminárias, Bateria Módulo Aut. Emergênca ) </t>
    </r>
  </si>
  <si>
    <r>
      <t xml:space="preserve">Eletroduto de </t>
    </r>
    <r>
      <rPr>
        <b/>
        <sz val="11"/>
        <rFont val="Calibri"/>
        <family val="2"/>
        <scheme val="minor"/>
      </rPr>
      <t>Ferro Falvanizado Leve</t>
    </r>
    <r>
      <rPr>
        <sz val="11"/>
        <rFont val="Calibri"/>
        <family val="2"/>
        <scheme val="minor"/>
      </rPr>
      <t>:</t>
    </r>
  </si>
  <si>
    <r>
      <t xml:space="preserve">Quadro tipo Caixa de comando 680x480x170mm c/ acessórios - </t>
    </r>
    <r>
      <rPr>
        <b/>
        <sz val="11"/>
        <rFont val="Calibri"/>
        <family val="2"/>
        <scheme val="minor"/>
      </rPr>
      <t>(CD Timer)</t>
    </r>
  </si>
  <si>
    <r>
      <t xml:space="preserve">Canaleta de Alumínio Dutotec  de </t>
    </r>
    <r>
      <rPr>
        <b/>
        <sz val="11"/>
        <rFont val="Calibri"/>
        <family val="2"/>
        <scheme val="minor"/>
      </rPr>
      <t>73x25mm</t>
    </r>
    <r>
      <rPr>
        <sz val="11"/>
        <rFont val="Calibri"/>
        <family val="2"/>
        <scheme val="minor"/>
      </rPr>
      <t xml:space="preserve"> tripla com /tampa e pintura eletrostática branca, ou equivalente</t>
    </r>
  </si>
  <si>
    <r>
      <t xml:space="preserve">Canaleta de Alumínio de </t>
    </r>
    <r>
      <rPr>
        <b/>
        <sz val="11"/>
        <rFont val="Calibri"/>
        <family val="2"/>
        <scheme val="minor"/>
      </rPr>
      <t>73x25mm</t>
    </r>
    <r>
      <rPr>
        <sz val="11"/>
        <rFont val="Calibri"/>
        <family val="2"/>
        <scheme val="minor"/>
      </rPr>
      <t xml:space="preserve"> tripla com /tampa e pintura eletrostática branca (3m por porta)</t>
    </r>
  </si>
  <si>
    <r>
      <t xml:space="preserve">Suporte Ref. DT.66844.10 p/tres blocos com </t>
    </r>
    <r>
      <rPr>
        <b/>
        <sz val="11"/>
        <rFont val="Calibri"/>
        <family val="2"/>
        <scheme val="minor"/>
      </rPr>
      <t>DOIS blocos c/furo central</t>
    </r>
    <r>
      <rPr>
        <sz val="11"/>
        <rFont val="Calibri"/>
        <family val="2"/>
        <scheme val="minor"/>
      </rPr>
      <t xml:space="preserve"> Ref. DT.99530.00, mais UM bloco cego Ref. DT 99430.00 ou similar (Pontos CFTV em Paredes).</t>
    </r>
  </si>
  <si>
    <r>
      <t xml:space="preserve">Suporte Ref. DT.66844.10 p/tres blocos com </t>
    </r>
    <r>
      <rPr>
        <b/>
        <sz val="11"/>
        <rFont val="Calibri"/>
        <family val="2"/>
        <scheme val="minor"/>
      </rPr>
      <t xml:space="preserve">UM bloco c/furo central </t>
    </r>
    <r>
      <rPr>
        <sz val="11"/>
        <rFont val="Calibri"/>
        <family val="2"/>
        <scheme val="minor"/>
      </rPr>
      <t>Ref. DT.99530.00, mais DOIS blocos cegos Ref. DT 99430.00 ou similar (Pontos Alarme Máscara e Paredes).</t>
    </r>
  </si>
  <si>
    <r>
      <t xml:space="preserve">Luminária de SOBREPOR - 4x9W </t>
    </r>
    <r>
      <rPr>
        <b/>
        <sz val="11"/>
        <rFont val="Calibri"/>
        <family val="2"/>
        <scheme val="minor"/>
      </rPr>
      <t>COM REFLETOR PARABÓLICO E ALETAS EM ALUMÍNIO ANODIZADO DE ALTA PUREZA E REFLETÂNCIA,</t>
    </r>
    <r>
      <rPr>
        <sz val="11"/>
        <rFont val="Calibri"/>
        <family val="2"/>
        <scheme val="minor"/>
      </rPr>
      <t xml:space="preserve"> completa - Suportes, Lâmpadas T8 em LED 9W (1050LUMENS  / 4000K) - Garantia de 02 Anos - Conforme padrão existente. </t>
    </r>
  </si>
  <si>
    <r>
      <t>Luminária de SOBREPOR</t>
    </r>
    <r>
      <rPr>
        <sz val="11"/>
        <rFont val="Calibri"/>
        <family val="2"/>
        <scheme val="minor"/>
      </rPr>
      <t xml:space="preserve"> - 2x18W </t>
    </r>
    <r>
      <rPr>
        <b/>
        <sz val="11"/>
        <rFont val="Calibri"/>
        <family val="2"/>
        <scheme val="minor"/>
      </rPr>
      <t>COM REFLETOR PARABÓLICO E ALETAS EM ALUMÍNIO ANODIZADO DE ALTA PUREZA E REFLETÂNCIA,</t>
    </r>
    <r>
      <rPr>
        <sz val="11"/>
        <rFont val="Calibri"/>
        <family val="2"/>
        <scheme val="minor"/>
      </rPr>
      <t xml:space="preserve"> completa - Suportes, Lâmpadas T8 em LED 18W (2100LUMENS  / 4000K) - Garantia de 02 Anos - Conforme padrão existente. </t>
    </r>
  </si>
  <si>
    <r>
      <t xml:space="preserve">2. ENDEREÇO DE EXECUÇÃO/ENTREGA: </t>
    </r>
    <r>
      <rPr>
        <sz val="11"/>
        <rFont val="Calibri"/>
        <family val="2"/>
        <scheme val="minor"/>
      </rPr>
      <t>VER ENDEREÇOS EM CADA ITEM</t>
    </r>
  </si>
  <si>
    <r>
      <t xml:space="preserve">3. PRAZO DE EXECUÇÃO/ENTREGA: </t>
    </r>
    <r>
      <rPr>
        <sz val="11"/>
        <rFont val="Calibri"/>
        <family val="2"/>
        <scheme val="minor"/>
      </rPr>
      <t>VER PRAZO EM CADA ITEM</t>
    </r>
  </si>
  <si>
    <t>PROPONENTE</t>
  </si>
  <si>
    <t>NOME:</t>
  </si>
  <si>
    <t>TELEFONE:</t>
  </si>
  <si>
    <t>EMAIL:</t>
  </si>
  <si>
    <t>CAU/CREA:</t>
  </si>
  <si>
    <t>Transporte de conteiners para destinação e descarte dos resíduos de caliças, ferro, vidro, madeiras, alumínio, cerâmicas, gesso, etc, produzidos pela construção civil</t>
  </si>
  <si>
    <t>Elemento tátil em poliuretano interno de alerta colado (módulos de 25x25cm) - cor idem à existente</t>
  </si>
  <si>
    <t>Elemento tátil em poliéster interno direcional colado (placas 25x25cm) - cor idem à existente</t>
  </si>
  <si>
    <t>Porta de madeira semi-oca, medindo 80x210 com ferragens completas, com marco de madeira maciça, para abastecimento</t>
  </si>
  <si>
    <t>Grade em aço galvanizado a fogo com perfil tubular fixo, a ser instalado pelo lado interno das esquadrias, com espaçamento de 8cm entre barras</t>
  </si>
  <si>
    <t>Mola hidráulica aérea Nº 3 -  DORMA - cor prata -  Abastecimento dos ATM's</t>
  </si>
  <si>
    <t>Aplicação de selador (parede gesso acartonado, recuperação parede externa da copa)</t>
  </si>
  <si>
    <t>Suporte para canaleta de aluminio p/tres blocos sendo dois blocos c/RJ.45 e mais um bloco cego.</t>
  </si>
  <si>
    <t xml:space="preserve">          - interruptor simples</t>
  </si>
  <si>
    <t>Disjuntores Monopolar/4,5kA - 20A</t>
  </si>
  <si>
    <t>Disjuntores Bipolar/4,5kA - 16A</t>
  </si>
  <si>
    <t>Rack padrão 19" tipo gabinete fechado, porta acrílico com chave, próprio para cabeamento estruturado de 16 Us, profundidade 570mm livres internamente, fixado na parede com 3 bandejas de 4 apoios e 64 conjuntos de parafusos porca/gaiola</t>
  </si>
  <si>
    <t>Cabo PP tipo flexível, 2x0,75mm2, livre de halogêneo, antichama, 750V, seção 0,75 mm²</t>
  </si>
  <si>
    <r>
      <t xml:space="preserve">Cabo de cobre unipolar </t>
    </r>
    <r>
      <rPr>
        <b/>
        <sz val="11"/>
        <rFont val="Calibri"/>
        <family val="2"/>
        <scheme val="minor"/>
      </rPr>
      <t>#2,5mm²</t>
    </r>
    <r>
      <rPr>
        <sz val="11"/>
        <rFont val="Calibri"/>
        <family val="2"/>
        <scheme val="minor"/>
      </rPr>
      <t xml:space="preserve"> flexível HF (Não Halogenado), 70°C  450/750V AFUMEX, AFITOX ou similar </t>
    </r>
  </si>
  <si>
    <t>CD-ESTABILIZADO, montado em caixa tipo de comando de uso aparente para 42 elementos no barramento principal + disjuntor geral e espaço para DR´s na parte inferior</t>
  </si>
  <si>
    <t>Cabo de cobre PP Cordplast 8x1,0mm²  HF  (Não Halogenado) 70°C 450/750V AFITOX/AFUMEX ou similar  (Cortina Automatizada)</t>
  </si>
  <si>
    <t xml:space="preserve">INSTALAÇÃO DE NOVAS LUMINÁRIAS </t>
  </si>
  <si>
    <t>Fornecimento e instalação de porta de enrolar, conforme especificação do memorial de cortinas metálicas com automaçào, V9.19. Dimenssões: 373x336cm (conferir medidas no local)</t>
  </si>
  <si>
    <t xml:space="preserve">TV CORPORATIVA NA PLATAFORMA </t>
  </si>
  <si>
    <t>5.34</t>
  </si>
  <si>
    <t>INSTALAÇÃO DE RACK PARA OPERADORAS E PONTO ELÉTRICO PARA FRAGMENTADORA</t>
  </si>
  <si>
    <t>TROCA DA INFRAESTRUTURA ELÉTRICA/CABEAMENTO ESTRUTURADO (LÓGICA/TELEFONE) PARA NOVO PADRÃO</t>
  </si>
  <si>
    <t>Execução de infraestrutura (eletroduto ferro e caixa condulete diametro 32mm) e cabo seção 95mm² destinado ao sistema de aterramento entre a subestação e QGBT</t>
  </si>
  <si>
    <t>Tinta esmalte inodoro, cor branco, sobre esquadrias de madeira e grade de ferro</t>
  </si>
  <si>
    <t>Caixilharia fixa em alumínio anodizado branco série 30</t>
  </si>
  <si>
    <t>Porta 100x210cm de alumínio anodizado branco, perfil série 30, com ferragens</t>
  </si>
  <si>
    <t>Porta dupla 110x210cm de alumínio anodizado branco, perfil série 30, com ferragens</t>
  </si>
  <si>
    <t>Grade em alumínio anodizado na cor branca perfil tubular  horizontal  1/2" x 1" -  a ser acoplada à esquadria de alumínio, incluindo portas, h=210cm/h=2,20cm,   espaçamento a cada 12cm na SAA</t>
  </si>
  <si>
    <t>Tinta esmalte inodoro, cinza claro, sobre grade de aço</t>
  </si>
  <si>
    <t>Tinta esmalte inodoro, na cor branco sobre esquadrias de madeira</t>
  </si>
  <si>
    <t>Tinta esmalte inodoro, na cor branco, sobre esquadrias de madeira e grade de aço da fachada</t>
  </si>
  <si>
    <t>Tinta esmalte inodoro, na cor branco sobre esquadrias de madeira e grade de ferro</t>
  </si>
  <si>
    <t>Caixilharia fixa em alumínio anodizado natural série 30</t>
  </si>
  <si>
    <t>Porta 110x210cm de alumínio anodizado natural, perfil série 30, com ferragens</t>
  </si>
  <si>
    <t>Porta dupla 75x210cm de alumínio anodizado natural, perfil série 30, com ferragens</t>
  </si>
  <si>
    <t>Grade em alumínio anodizado natural perfil tubular  horizontal  1/2" x 1" -  a ser acoplada à esquadria de alumínio, incluindo portas, h=210cm/h=2,20cm,   espaçamento a cada 12cm na SAA</t>
  </si>
  <si>
    <t>Porcelanato 90x90cm, acetinado, retificado, antiderrapante, PEI5, junta 2mm alinhada nos dois sentidos</t>
  </si>
  <si>
    <t>Rodapé porcelanato L=90cm, H=15cm, cor cinza acetinado, retificado, mesma linha do piso</t>
  </si>
  <si>
    <t>Soleira granito cinza andorinha L=15cm, espessura 2cm, instaladas sob as portas internas</t>
  </si>
  <si>
    <t>Soleira granito cinza andorinha L=20cm, espessura 2cm, instaladas no contorno da escada e plataforma elevatória, entrada</t>
  </si>
  <si>
    <t>Degraus e espelhos em granito cinza andorinha, esp.2cm,  L=30cm, com ranhuras antiderrapante 5cm</t>
  </si>
  <si>
    <t>Porta 110x210cm de alumínio anodizado branco, perfil série 30, com ferragens</t>
  </si>
  <si>
    <t>Porta dupla 115x210cm de alumínio anodizado branco, perfil série 30, com ferragens</t>
  </si>
  <si>
    <t>Grade em alumínio anodizado na cor branca perfil tubular  horizontal  1/2" x 1" -  a ser acoplada à esquadria de alumínio, incluindo portas, h=210cm,   espaçamento a cada 12cm na SAA</t>
  </si>
  <si>
    <t>Fornecimento e instalação de porta de enrolar, conforme especificação do memorial de cortinas metálicas com automaçào, V9.19. Dimenssões: 325x225cm (conferir medidas no local)</t>
  </si>
  <si>
    <r>
      <t xml:space="preserve">Luminária de </t>
    </r>
    <r>
      <rPr>
        <b/>
        <sz val="11"/>
        <rFont val="Calibri"/>
        <family val="2"/>
        <scheme val="minor"/>
      </rPr>
      <t>EMBUTIR</t>
    </r>
    <r>
      <rPr>
        <sz val="11"/>
        <rFont val="Calibri"/>
        <family val="2"/>
        <scheme val="minor"/>
      </rPr>
      <t xml:space="preserve"> - 4x9W </t>
    </r>
    <r>
      <rPr>
        <b/>
        <sz val="11"/>
        <rFont val="Calibri"/>
        <family val="2"/>
        <scheme val="minor"/>
      </rPr>
      <t>COM REFLETOR PARABÓLICO E ALETAS EM ALUMÍNIO ANODIZADO DE ALTA PUREZA E REFLETÂNCIA,</t>
    </r>
    <r>
      <rPr>
        <sz val="11"/>
        <rFont val="Calibri"/>
        <family val="2"/>
        <scheme val="minor"/>
      </rPr>
      <t xml:space="preserve"> completa - Suportes, Lâmpadas T8 em LED 9W (2100LUMENS  / 4000K) - Garantia de 02 Anos. Modulação 62,5x62,5mm</t>
    </r>
  </si>
  <si>
    <t>Elevação do nível da calçada até entrada da agência em tijolo maciço (conforme projeto)</t>
  </si>
  <si>
    <t>Basalto serrado natural 41x41cm para áreas externas e camada de regularização (recomposição e elevação do passeio)</t>
  </si>
  <si>
    <t>Recomposição do espelho, em granito no degrau da fachada ( externo, igual ao existente) h=25cm</t>
  </si>
  <si>
    <t>Tinta esmalte inodoro, cor branco, sobre esquadrias de madeira e grade de aço da fachada</t>
  </si>
  <si>
    <t>Porta de vidro temperado, esp.10mm, 100/220cm  inclui ferragens, fechadura e puxadores (porta principal) + bandeira fixa de 50cm acima das portas</t>
  </si>
  <si>
    <t>Mola hidráulica de piso -  DORMA ou equivalente - cor prata - para portas de vidro temperado</t>
  </si>
  <si>
    <t>Esquadrias de vidro temperado liso transparente 10mm, com perfil na cor branco, conforme medidas de projeto (modulação igual a existente)</t>
  </si>
  <si>
    <t>Porta dupla 110x220cm de alumínio anodizado natural, perfil série 30, com ferragens</t>
  </si>
  <si>
    <t>Tinta esmalte inodoro, cor branco sobre esquadrias de madeira, e grade de ferro</t>
  </si>
  <si>
    <t>Caixilharia fixa em alumínio anodizado natural série 30 (modulação igual a existente)</t>
  </si>
  <si>
    <t>Caixilharia em alumínio anodizado natural série 30, para fechamento superior do hall de entrada da SAA</t>
  </si>
  <si>
    <t>Porta dupla 110x210cm de alumínio anodizado natural, perfil série 30, com ferragens</t>
  </si>
  <si>
    <t>Grade em alumínio anodizado natural perfil tubular  horizontal  1/2" x 1" -  a ser acoplada à esquadria de alumínio, incluindo portas, h=210cm,   espaçamento a cada 12cm na SAA</t>
  </si>
  <si>
    <t>Retirada de porta de acesso em alumínio 90x210cm para remanejo</t>
  </si>
  <si>
    <t>Retirada de porta de acesso em alumínio 100x210cm para remanejo</t>
  </si>
  <si>
    <t>Reinstalação de porta de vidro do acesso, invertendo sentido de abertura</t>
  </si>
  <si>
    <t>Retirada de pórtico Banrisul eletrônico, para remanejo</t>
  </si>
  <si>
    <t>Retirada de porta de acesso em alumínio 75x210cm para remanejo</t>
  </si>
  <si>
    <t>Reinstalação de pórtico Banrisul Eletrônico</t>
  </si>
  <si>
    <t>Reinstalação de porta de alumínio do acesso 90x210cm, invertendo sentido de abertura (prever adaptações necessárias)</t>
  </si>
  <si>
    <t>Reinstalação de porta de alumínio do acesso 100x210cm, invertendo sentido de abertura (prever adaptações necessárias)</t>
  </si>
  <si>
    <t>Caixilharia fixa em alumínio anodizado branco série 30 (hall e nova divisória)</t>
  </si>
  <si>
    <t>Vidro laminado 6mm incolor parte superior da esquadria da SAA (h=acima 2,10cm)</t>
  </si>
  <si>
    <t>Vidro laminado 8mm incolor parte inferior da esquadria da SAA e hall (h=2,10m)</t>
  </si>
  <si>
    <t>Retirada de porta de acesso em vidro temperado 90x210cm para remanejo</t>
  </si>
  <si>
    <t>Retirada de porta de acesso em vidro temperado 95x210cm para remanejo</t>
  </si>
  <si>
    <t>Retirada e descarte grelhas difusoras e retorno AC</t>
  </si>
  <si>
    <t>Retirada e descarte do forro da sala de autoatendimento</t>
  </si>
  <si>
    <t>Reinstalação de porta de vidro temperado do acesso 90x210cm, invertendo sentido de abertura (prever adaptações necessárias)</t>
  </si>
  <si>
    <t>Reinstalação de porta de vidro temperado do acesso 95x210cm, invertendo sentido de abertura (prever adaptações necessárias)</t>
  </si>
  <si>
    <t>Retirada e descarte esquadria interna em alumínio Auto Atendimento (até altura de 2,75cm)</t>
  </si>
  <si>
    <t>Desmontagem da porta detectora de metais para execução do novo leiaute (Deverá ser realizada por empresa homologada pelo fornecedor)</t>
  </si>
  <si>
    <t>Destinação de resíduos</t>
  </si>
  <si>
    <t>Caixilharia em alumínio anodizado natural série 30, para inversão do sentido das portas de acesso da agência</t>
  </si>
  <si>
    <t>Vidro laminado 8mm incolor parte inferior da divisória da SAA e hall de acesso (h= até 2,10m)</t>
  </si>
  <si>
    <t>Fornecimento e instalação de porta de enrolar, conforme especificação do memorial de cortinas metálicas com automaçào, V9.19. Dimensões: 390x270cm (conferir medidas no local)</t>
  </si>
  <si>
    <t>AGÊNCIA ASSIS BRASIL - Av. Assis Brasil, 6464 - Porto Alegre/RS - Prazo de execução: 120 dias</t>
  </si>
  <si>
    <t>AGÊNCIA AZENHA - Rua Visconde do Herval, 1350 - Porto Alegre/RS - Prazo de execução: 120 dias</t>
  </si>
  <si>
    <t>AGÊNCIA CAVALHADA - Av. Cavalhada, 2613 - Porto Alegre/RS - Prazo de execução: 90 dias</t>
  </si>
  <si>
    <t>AGÊNCIA CRISTÓVÃO COLOMBO - Av. Cristóvão Colombo, 2194 - Porto Alegre/RS - Prazo de execução: 90 dias</t>
  </si>
  <si>
    <t>AGÊNCIA DUQUE DE CAXIAS - Av. Duque de Caxias, 957 - Porto Alegre/RS - Prazo de execução: 120 dias</t>
  </si>
  <si>
    <t>AGÊNCIA FLORESTA - Av. Cristóvão Colombo, 1374 - Porto Alegre/RS - Prazo de execução: 90 dias</t>
  </si>
  <si>
    <t>AGÊNCIA PETRÓPOLIS - Av. Protásio Alves, 2553 - Loja 101 - Porto Alegre/RS - Prazo de execução: 90 dias</t>
  </si>
  <si>
    <t xml:space="preserve">ENCARGOS SOCIAIS - SINAPI-RS OUT/2018 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</si>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</sst>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.000000"/>
    <numFmt numFmtId="166" formatCode="_(* #,##0.00_);_(* \(#,##0.00\);_(* \-??_);_(@_)"/>
  </numFmts>
  <fonts count="23" x14ac:knownFonts="1">
    <font>
      <sz val="10"/>
      <name val="MS Sans Serif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1"/>
      <name val="MS Sans Serif"/>
    </font>
    <font>
      <sz val="10"/>
      <color rgb="FFC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MS Sans Serif"/>
    </font>
    <font>
      <b/>
      <sz val="11"/>
      <name val="MS Sans Serif"/>
    </font>
    <font>
      <b/>
      <sz val="11"/>
      <name val="Arial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indexed="8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6">
    <xf numFmtId="0" fontId="0" fillId="0" borderId="0"/>
    <xf numFmtId="40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0" fontId="12" fillId="0" borderId="0"/>
  </cellStyleXfs>
  <cellXfs count="31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2" fontId="3" fillId="0" borderId="0" xfId="0" applyNumberFormat="1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11" xfId="0" applyFont="1" applyBorder="1"/>
    <xf numFmtId="0" fontId="3" fillId="0" borderId="12" xfId="0" applyFont="1" applyBorder="1"/>
    <xf numFmtId="4" fontId="3" fillId="0" borderId="12" xfId="0" applyNumberFormat="1" applyFont="1" applyBorder="1" applyAlignment="1">
      <alignment horizontal="right"/>
    </xf>
    <xf numFmtId="0" fontId="8" fillId="0" borderId="0" xfId="0" applyFont="1" applyBorder="1"/>
    <xf numFmtId="40" fontId="3" fillId="0" borderId="0" xfId="0" applyNumberFormat="1" applyFont="1" applyBorder="1"/>
    <xf numFmtId="0" fontId="7" fillId="0" borderId="15" xfId="0" applyFont="1" applyBorder="1" applyProtection="1">
      <protection hidden="1"/>
    </xf>
    <xf numFmtId="0" fontId="7" fillId="0" borderId="5" xfId="0" applyFont="1" applyBorder="1" applyProtection="1">
      <protection hidden="1"/>
    </xf>
    <xf numFmtId="40" fontId="9" fillId="4" borderId="0" xfId="0" applyNumberFormat="1" applyFont="1" applyFill="1" applyBorder="1" applyAlignment="1" applyProtection="1">
      <alignment vertical="top"/>
      <protection hidden="1"/>
    </xf>
    <xf numFmtId="4" fontId="9" fillId="4" borderId="0" xfId="0" applyNumberFormat="1" applyFont="1" applyFill="1" applyBorder="1" applyAlignment="1" applyProtection="1">
      <alignment vertical="top"/>
      <protection hidden="1"/>
    </xf>
    <xf numFmtId="0" fontId="9" fillId="4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Protection="1">
      <protection hidden="1"/>
    </xf>
    <xf numFmtId="4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Fill="1" applyProtection="1">
      <protection hidden="1"/>
    </xf>
    <xf numFmtId="4" fontId="3" fillId="0" borderId="0" xfId="1" applyNumberFormat="1" applyFont="1" applyFill="1" applyBorder="1" applyAlignment="1" applyProtection="1">
      <alignment vertical="center"/>
      <protection hidden="1"/>
    </xf>
    <xf numFmtId="4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4" fontId="3" fillId="0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16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4" fontId="1" fillId="0" borderId="0" xfId="0" applyNumberFormat="1" applyFont="1" applyFill="1" applyProtection="1">
      <protection hidden="1"/>
    </xf>
    <xf numFmtId="4" fontId="3" fillId="4" borderId="0" xfId="0" applyNumberFormat="1" applyFont="1" applyFill="1" applyProtection="1">
      <protection hidden="1"/>
    </xf>
    <xf numFmtId="0" fontId="3" fillId="0" borderId="0" xfId="0" applyFont="1" applyAlignment="1" applyProtection="1">
      <alignment wrapText="1"/>
    </xf>
    <xf numFmtId="0" fontId="7" fillId="0" borderId="19" xfId="0" applyFont="1" applyBorder="1" applyProtection="1">
      <protection hidden="1"/>
    </xf>
    <xf numFmtId="0" fontId="3" fillId="0" borderId="21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8" fillId="0" borderId="0" xfId="3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8" fillId="4" borderId="0" xfId="0" applyFont="1" applyFill="1" applyAlignment="1" applyProtection="1">
      <alignment vertical="top"/>
      <protection hidden="1"/>
    </xf>
    <xf numFmtId="0" fontId="8" fillId="4" borderId="0" xfId="0" applyFont="1" applyFill="1" applyAlignment="1" applyProtection="1">
      <alignment horizontal="justify" vertical="top"/>
      <protection hidden="1"/>
    </xf>
    <xf numFmtId="0" fontId="8" fillId="4" borderId="0" xfId="3" applyFont="1" applyFill="1" applyBorder="1" applyAlignment="1" applyProtection="1">
      <alignment vertical="top"/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5" fillId="0" borderId="0" xfId="0" applyFont="1" applyProtection="1">
      <protection hidden="1"/>
    </xf>
    <xf numFmtId="1" fontId="3" fillId="0" borderId="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164" fontId="13" fillId="2" borderId="26" xfId="0" applyNumberFormat="1" applyFont="1" applyFill="1" applyBorder="1" applyAlignment="1" applyProtection="1">
      <alignment horizontal="center" vertical="center"/>
      <protection hidden="1"/>
    </xf>
    <xf numFmtId="49" fontId="13" fillId="2" borderId="26" xfId="0" applyNumberFormat="1" applyFont="1" applyFill="1" applyBorder="1" applyAlignment="1" applyProtection="1">
      <alignment horizontal="left" vertical="center"/>
      <protection hidden="1"/>
    </xf>
    <xf numFmtId="4" fontId="15" fillId="2" borderId="26" xfId="0" applyNumberFormat="1" applyFont="1" applyFill="1" applyBorder="1" applyAlignment="1" applyProtection="1">
      <alignment vertical="center"/>
      <protection hidden="1"/>
    </xf>
    <xf numFmtId="4" fontId="15" fillId="2" borderId="26" xfId="1" applyNumberFormat="1" applyFont="1" applyFill="1" applyBorder="1" applyAlignment="1" applyProtection="1">
      <alignment vertical="center"/>
      <protection hidden="1"/>
    </xf>
    <xf numFmtId="164" fontId="17" fillId="5" borderId="30" xfId="0" applyNumberFormat="1" applyFont="1" applyFill="1" applyBorder="1" applyAlignment="1" applyProtection="1">
      <alignment horizontal="center" vertical="center"/>
      <protection hidden="1"/>
    </xf>
    <xf numFmtId="49" fontId="18" fillId="5" borderId="31" xfId="0" applyNumberFormat="1" applyFont="1" applyFill="1" applyBorder="1" applyAlignment="1" applyProtection="1">
      <alignment horizontal="left" vertical="center"/>
      <protection hidden="1"/>
    </xf>
    <xf numFmtId="0" fontId="18" fillId="5" borderId="31" xfId="0" applyFont="1" applyFill="1" applyBorder="1" applyAlignment="1" applyProtection="1">
      <alignment vertical="center" wrapText="1"/>
      <protection hidden="1"/>
    </xf>
    <xf numFmtId="1" fontId="18" fillId="5" borderId="31" xfId="0" applyNumberFormat="1" applyFont="1" applyFill="1" applyBorder="1" applyAlignment="1" applyProtection="1">
      <alignment vertical="center" wrapText="1"/>
      <protection hidden="1"/>
    </xf>
    <xf numFmtId="4" fontId="18" fillId="5" borderId="31" xfId="0" applyNumberFormat="1" applyFont="1" applyFill="1" applyBorder="1" applyAlignment="1" applyProtection="1">
      <alignment vertical="center" wrapText="1"/>
      <protection hidden="1"/>
    </xf>
    <xf numFmtId="4" fontId="17" fillId="5" borderId="31" xfId="0" applyNumberFormat="1" applyFont="1" applyFill="1" applyBorder="1" applyAlignment="1" applyProtection="1">
      <alignment horizontal="center" vertical="center"/>
      <protection hidden="1"/>
    </xf>
    <xf numFmtId="4" fontId="17" fillId="5" borderId="32" xfId="0" applyNumberFormat="1" applyFont="1" applyFill="1" applyBorder="1" applyAlignment="1" applyProtection="1">
      <alignment horizontal="center" vertical="center"/>
      <protection hidden="1"/>
    </xf>
    <xf numFmtId="4" fontId="17" fillId="5" borderId="36" xfId="0" applyNumberFormat="1" applyFont="1" applyFill="1" applyBorder="1" applyAlignment="1" applyProtection="1">
      <alignment vertical="center"/>
      <protection hidden="1"/>
    </xf>
    <xf numFmtId="4" fontId="17" fillId="5" borderId="31" xfId="0" applyNumberFormat="1" applyFont="1" applyFill="1" applyBorder="1" applyAlignment="1" applyProtection="1">
      <alignment vertical="center"/>
      <protection hidden="1"/>
    </xf>
    <xf numFmtId="4" fontId="17" fillId="5" borderId="32" xfId="1" applyNumberFormat="1" applyFont="1" applyFill="1" applyBorder="1" applyAlignment="1" applyProtection="1">
      <alignment vertical="center"/>
      <protection hidden="1"/>
    </xf>
    <xf numFmtId="164" fontId="15" fillId="4" borderId="4" xfId="0" applyNumberFormat="1" applyFont="1" applyFill="1" applyBorder="1" applyAlignment="1" applyProtection="1">
      <alignment horizontal="left" vertical="center"/>
      <protection hidden="1"/>
    </xf>
    <xf numFmtId="49" fontId="13" fillId="4" borderId="19" xfId="0" applyNumberFormat="1" applyFont="1" applyFill="1" applyBorder="1" applyAlignment="1" applyProtection="1">
      <alignment horizontal="left" vertical="center"/>
      <protection hidden="1"/>
    </xf>
    <xf numFmtId="2" fontId="13" fillId="4" borderId="19" xfId="0" applyNumberFormat="1" applyFont="1" applyFill="1" applyBorder="1" applyAlignment="1" applyProtection="1">
      <alignment vertical="center" wrapText="1"/>
      <protection hidden="1"/>
    </xf>
    <xf numFmtId="1" fontId="13" fillId="4" borderId="19" xfId="0" applyNumberFormat="1" applyFont="1" applyFill="1" applyBorder="1" applyAlignment="1" applyProtection="1">
      <alignment vertical="center" wrapText="1"/>
      <protection hidden="1"/>
    </xf>
    <xf numFmtId="4" fontId="13" fillId="4" borderId="19" xfId="0" applyNumberFormat="1" applyFont="1" applyFill="1" applyBorder="1" applyAlignment="1" applyProtection="1">
      <alignment vertical="center" wrapText="1"/>
      <protection hidden="1"/>
    </xf>
    <xf numFmtId="4" fontId="13" fillId="4" borderId="14" xfId="0" applyNumberFormat="1" applyFont="1" applyFill="1" applyBorder="1" applyAlignment="1" applyProtection="1">
      <alignment vertical="center" wrapText="1"/>
      <protection hidden="1"/>
    </xf>
    <xf numFmtId="4" fontId="13" fillId="4" borderId="15" xfId="0" applyNumberFormat="1" applyFont="1" applyFill="1" applyBorder="1" applyAlignment="1" applyProtection="1">
      <alignment vertical="center" wrapText="1"/>
      <protection hidden="1"/>
    </xf>
    <xf numFmtId="164" fontId="15" fillId="4" borderId="4" xfId="0" applyNumberFormat="1" applyFont="1" applyFill="1" applyBorder="1" applyAlignment="1" applyProtection="1">
      <alignment horizontal="center" vertical="center"/>
      <protection hidden="1"/>
    </xf>
    <xf numFmtId="2" fontId="15" fillId="4" borderId="19" xfId="0" applyNumberFormat="1" applyFont="1" applyFill="1" applyBorder="1" applyAlignment="1" applyProtection="1">
      <alignment vertical="center" wrapText="1"/>
      <protection hidden="1"/>
    </xf>
    <xf numFmtId="4" fontId="15" fillId="4" borderId="19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19" xfId="0" applyNumberFormat="1" applyFont="1" applyFill="1" applyBorder="1" applyAlignment="1" applyProtection="1">
      <alignment vertical="center"/>
      <protection locked="0"/>
    </xf>
    <xf numFmtId="4" fontId="15" fillId="4" borderId="14" xfId="1" applyNumberFormat="1" applyFont="1" applyFill="1" applyBorder="1" applyAlignment="1" applyProtection="1">
      <alignment vertical="center"/>
      <protection hidden="1"/>
    </xf>
    <xf numFmtId="1" fontId="15" fillId="4" borderId="19" xfId="0" applyNumberFormat="1" applyFont="1" applyFill="1" applyBorder="1" applyAlignment="1" applyProtection="1">
      <alignment vertical="center" wrapText="1"/>
      <protection hidden="1"/>
    </xf>
    <xf numFmtId="4" fontId="15" fillId="4" borderId="19" xfId="0" applyNumberFormat="1" applyFont="1" applyFill="1" applyBorder="1" applyAlignment="1" applyProtection="1">
      <alignment vertical="center" wrapText="1"/>
      <protection hidden="1"/>
    </xf>
    <xf numFmtId="4" fontId="15" fillId="4" borderId="19" xfId="0" applyNumberFormat="1" applyFont="1" applyFill="1" applyBorder="1" applyAlignment="1" applyProtection="1">
      <alignment horizontal="center" vertical="center"/>
      <protection hidden="1"/>
    </xf>
    <xf numFmtId="4" fontId="15" fillId="4" borderId="14" xfId="0" applyNumberFormat="1" applyFont="1" applyFill="1" applyBorder="1" applyAlignment="1" applyProtection="1">
      <alignment horizontal="center" vertical="center"/>
      <protection hidden="1"/>
    </xf>
    <xf numFmtId="4" fontId="15" fillId="4" borderId="15" xfId="0" applyNumberFormat="1" applyFont="1" applyFill="1" applyBorder="1" applyAlignment="1" applyProtection="1">
      <alignment vertical="center"/>
      <protection hidden="1"/>
    </xf>
    <xf numFmtId="4" fontId="15" fillId="4" borderId="19" xfId="0" applyNumberFormat="1" applyFont="1" applyFill="1" applyBorder="1" applyAlignment="1" applyProtection="1">
      <alignment vertical="center"/>
      <protection hidden="1"/>
    </xf>
    <xf numFmtId="4" fontId="15" fillId="4" borderId="14" xfId="1" applyNumberFormat="1" applyFont="1" applyFill="1" applyBorder="1" applyAlignment="1" applyProtection="1">
      <alignment horizontal="right" vertical="center"/>
      <protection hidden="1"/>
    </xf>
    <xf numFmtId="164" fontId="15" fillId="4" borderId="33" xfId="0" applyNumberFormat="1" applyFont="1" applyFill="1" applyBorder="1" applyAlignment="1" applyProtection="1">
      <alignment horizontal="center" vertical="center"/>
      <protection hidden="1"/>
    </xf>
    <xf numFmtId="49" fontId="15" fillId="4" borderId="34" xfId="0" applyNumberFormat="1" applyFont="1" applyFill="1" applyBorder="1" applyAlignment="1" applyProtection="1">
      <alignment horizontal="left" vertical="center"/>
      <protection hidden="1"/>
    </xf>
    <xf numFmtId="2" fontId="15" fillId="4" borderId="34" xfId="0" applyNumberFormat="1" applyFont="1" applyFill="1" applyBorder="1" applyAlignment="1" applyProtection="1">
      <alignment vertical="center" wrapText="1"/>
      <protection hidden="1"/>
    </xf>
    <xf numFmtId="1" fontId="15" fillId="4" borderId="34" xfId="0" applyNumberFormat="1" applyFont="1" applyFill="1" applyBorder="1" applyAlignment="1" applyProtection="1">
      <alignment horizontal="center" vertical="center"/>
      <protection hidden="1"/>
    </xf>
    <xf numFmtId="2" fontId="15" fillId="4" borderId="34" xfId="0" applyNumberFormat="1" applyFont="1" applyFill="1" applyBorder="1" applyAlignment="1" applyProtection="1">
      <alignment horizontal="center" vertical="center"/>
      <protection hidden="1"/>
    </xf>
    <xf numFmtId="4" fontId="15" fillId="4" borderId="34" xfId="0" applyNumberFormat="1" applyFont="1" applyFill="1" applyBorder="1" applyAlignment="1" applyProtection="1">
      <alignment vertical="center"/>
      <protection locked="0"/>
    </xf>
    <xf numFmtId="4" fontId="15" fillId="4" borderId="35" xfId="1" applyNumberFormat="1" applyFont="1" applyFill="1" applyBorder="1" applyAlignment="1" applyProtection="1">
      <alignment vertical="center"/>
      <protection hidden="1"/>
    </xf>
    <xf numFmtId="164" fontId="15" fillId="2" borderId="26" xfId="0" applyNumberFormat="1" applyFont="1" applyFill="1" applyBorder="1" applyAlignment="1" applyProtection="1">
      <alignment horizontal="center" vertical="center"/>
      <protection hidden="1"/>
    </xf>
    <xf numFmtId="49" fontId="15" fillId="2" borderId="26" xfId="0" applyNumberFormat="1" applyFont="1" applyFill="1" applyBorder="1" applyAlignment="1" applyProtection="1">
      <alignment horizontal="left" vertical="center"/>
      <protection hidden="1"/>
    </xf>
    <xf numFmtId="2" fontId="13" fillId="2" borderId="26" xfId="0" applyNumberFormat="1" applyFont="1" applyFill="1" applyBorder="1" applyAlignment="1" applyProtection="1">
      <alignment horizontal="left" vertical="center" wrapText="1"/>
      <protection hidden="1"/>
    </xf>
    <xf numFmtId="1" fontId="13" fillId="2" borderId="26" xfId="0" applyNumberFormat="1" applyFont="1" applyFill="1" applyBorder="1" applyAlignment="1" applyProtection="1">
      <alignment horizontal="left" vertical="center" wrapText="1"/>
      <protection hidden="1"/>
    </xf>
    <xf numFmtId="4" fontId="13" fillId="2" borderId="26" xfId="0" applyNumberFormat="1" applyFont="1" applyFill="1" applyBorder="1" applyAlignment="1" applyProtection="1">
      <alignment horizontal="right" vertical="center"/>
      <protection hidden="1"/>
    </xf>
    <xf numFmtId="4" fontId="13" fillId="2" borderId="26" xfId="1" applyNumberFormat="1" applyFont="1" applyFill="1" applyBorder="1" applyAlignment="1" applyProtection="1">
      <alignment vertical="center"/>
      <protection hidden="1"/>
    </xf>
    <xf numFmtId="4" fontId="17" fillId="5" borderId="30" xfId="0" applyNumberFormat="1" applyFont="1" applyFill="1" applyBorder="1" applyAlignment="1" applyProtection="1">
      <alignment vertical="center"/>
      <protection hidden="1"/>
    </xf>
    <xf numFmtId="4" fontId="13" fillId="4" borderId="4" xfId="0" applyNumberFormat="1" applyFont="1" applyFill="1" applyBorder="1" applyAlignment="1" applyProtection="1">
      <alignment vertical="center" wrapText="1"/>
      <protection hidden="1"/>
    </xf>
    <xf numFmtId="2" fontId="15" fillId="4" borderId="19" xfId="0" applyNumberFormat="1" applyFont="1" applyFill="1" applyBorder="1" applyAlignment="1" applyProtection="1">
      <alignment horizontal="left" vertical="center" wrapText="1"/>
      <protection hidden="1"/>
    </xf>
    <xf numFmtId="1" fontId="15" fillId="4" borderId="19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19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19" xfId="1" applyNumberFormat="1" applyFont="1" applyFill="1" applyBorder="1" applyAlignment="1" applyProtection="1">
      <alignment horizontal="right" vertical="center"/>
      <protection locked="0"/>
    </xf>
    <xf numFmtId="1" fontId="15" fillId="4" borderId="19" xfId="1" applyNumberFormat="1" applyFont="1" applyFill="1" applyBorder="1" applyAlignment="1" applyProtection="1">
      <alignment horizontal="center" vertical="center"/>
      <protection hidden="1"/>
    </xf>
    <xf numFmtId="2" fontId="15" fillId="4" borderId="19" xfId="1" applyNumberFormat="1" applyFont="1" applyFill="1" applyBorder="1" applyAlignment="1" applyProtection="1">
      <alignment horizontal="center" vertical="center"/>
      <protection hidden="1"/>
    </xf>
    <xf numFmtId="4" fontId="15" fillId="4" borderId="19" xfId="1" applyNumberFormat="1" applyFont="1" applyFill="1" applyBorder="1" applyAlignment="1" applyProtection="1">
      <alignment horizontal="right" vertical="center"/>
      <protection hidden="1"/>
    </xf>
    <xf numFmtId="2" fontId="15" fillId="4" borderId="34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34" xfId="1" applyNumberFormat="1" applyFont="1" applyFill="1" applyBorder="1" applyAlignment="1" applyProtection="1">
      <alignment horizontal="right" vertical="center"/>
      <protection locked="0"/>
    </xf>
    <xf numFmtId="164" fontId="18" fillId="5" borderId="30" xfId="0" applyNumberFormat="1" applyFont="1" applyFill="1" applyBorder="1" applyAlignment="1" applyProtection="1">
      <alignment horizontal="center" vertical="center"/>
      <protection hidden="1"/>
    </xf>
    <xf numFmtId="4" fontId="18" fillId="5" borderId="31" xfId="0" applyNumberFormat="1" applyFont="1" applyFill="1" applyBorder="1" applyAlignment="1" applyProtection="1">
      <alignment horizontal="center" vertical="center"/>
      <protection hidden="1"/>
    </xf>
    <xf numFmtId="4" fontId="18" fillId="5" borderId="32" xfId="0" applyNumberFormat="1" applyFont="1" applyFill="1" applyBorder="1" applyAlignment="1" applyProtection="1">
      <alignment horizontal="center" vertical="center"/>
      <protection hidden="1"/>
    </xf>
    <xf numFmtId="4" fontId="18" fillId="5" borderId="30" xfId="0" applyNumberFormat="1" applyFont="1" applyFill="1" applyBorder="1" applyAlignment="1" applyProtection="1">
      <alignment vertical="center"/>
      <protection hidden="1"/>
    </xf>
    <xf numFmtId="4" fontId="18" fillId="5" borderId="31" xfId="0" applyNumberFormat="1" applyFont="1" applyFill="1" applyBorder="1" applyAlignment="1" applyProtection="1">
      <alignment vertical="center"/>
      <protection hidden="1"/>
    </xf>
    <xf numFmtId="4" fontId="18" fillId="5" borderId="32" xfId="1" applyNumberFormat="1" applyFont="1" applyFill="1" applyBorder="1" applyAlignment="1" applyProtection="1">
      <alignment vertical="center"/>
      <protection hidden="1"/>
    </xf>
    <xf numFmtId="4" fontId="15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9" xfId="0" applyFont="1" applyFill="1" applyBorder="1" applyAlignment="1" applyProtection="1">
      <alignment horizontal="justify" vertical="center" wrapText="1"/>
      <protection hidden="1"/>
    </xf>
    <xf numFmtId="0" fontId="15" fillId="4" borderId="19" xfId="0" applyFont="1" applyFill="1" applyBorder="1" applyAlignment="1" applyProtection="1">
      <alignment horizontal="center" vertical="center"/>
      <protection hidden="1"/>
    </xf>
    <xf numFmtId="164" fontId="1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9" xfId="0" applyFont="1" applyFill="1" applyBorder="1" applyAlignment="1" applyProtection="1">
      <alignment horizontal="left" vertical="center" wrapText="1"/>
      <protection hidden="1"/>
    </xf>
    <xf numFmtId="40" fontId="15" fillId="4" borderId="19" xfId="1" applyFont="1" applyFill="1" applyBorder="1" applyAlignment="1" applyProtection="1">
      <alignment horizontal="center" vertical="center"/>
      <protection hidden="1"/>
    </xf>
    <xf numFmtId="0" fontId="15" fillId="4" borderId="19" xfId="0" applyFont="1" applyFill="1" applyBorder="1" applyAlignment="1" applyProtection="1">
      <alignment horizontal="left" vertical="center"/>
      <protection hidden="1"/>
    </xf>
    <xf numFmtId="0" fontId="15" fillId="4" borderId="19" xfId="0" applyFont="1" applyFill="1" applyBorder="1" applyAlignment="1" applyProtection="1">
      <alignment vertical="center" wrapText="1"/>
      <protection hidden="1"/>
    </xf>
    <xf numFmtId="1" fontId="15" fillId="4" borderId="19" xfId="0" applyNumberFormat="1" applyFont="1" applyFill="1" applyBorder="1" applyAlignment="1" applyProtection="1">
      <alignment horizontal="center" vertical="center" wrapText="1"/>
      <protection hidden="1"/>
    </xf>
    <xf numFmtId="2" fontId="15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13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34" xfId="0" applyFont="1" applyFill="1" applyBorder="1" applyAlignment="1" applyProtection="1">
      <alignment horizontal="left" vertical="center"/>
      <protection hidden="1"/>
    </xf>
    <xf numFmtId="4" fontId="15" fillId="4" borderId="3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38" xfId="0" applyNumberFormat="1" applyFont="1" applyFill="1" applyBorder="1" applyAlignment="1" applyProtection="1">
      <alignment horizontal="center" vertical="center"/>
      <protection hidden="1"/>
    </xf>
    <xf numFmtId="49" fontId="15" fillId="2" borderId="38" xfId="0" applyNumberFormat="1" applyFont="1" applyFill="1" applyBorder="1" applyAlignment="1" applyProtection="1">
      <alignment horizontal="left" vertical="center"/>
      <protection hidden="1"/>
    </xf>
    <xf numFmtId="2" fontId="13" fillId="2" borderId="38" xfId="0" applyNumberFormat="1" applyFont="1" applyFill="1" applyBorder="1" applyAlignment="1" applyProtection="1">
      <alignment horizontal="left" vertical="center" wrapText="1"/>
      <protection hidden="1"/>
    </xf>
    <xf numFmtId="1" fontId="13" fillId="2" borderId="38" xfId="0" applyNumberFormat="1" applyFont="1" applyFill="1" applyBorder="1" applyAlignment="1" applyProtection="1">
      <alignment horizontal="left" vertical="center" wrapText="1"/>
      <protection hidden="1"/>
    </xf>
    <xf numFmtId="4" fontId="13" fillId="2" borderId="38" xfId="0" applyNumberFormat="1" applyFont="1" applyFill="1" applyBorder="1" applyAlignment="1" applyProtection="1">
      <alignment horizontal="right" vertical="center"/>
      <protection hidden="1"/>
    </xf>
    <xf numFmtId="4" fontId="13" fillId="2" borderId="38" xfId="1" applyNumberFormat="1" applyFont="1" applyFill="1" applyBorder="1" applyAlignment="1" applyProtection="1">
      <alignment vertical="center"/>
      <protection hidden="1"/>
    </xf>
    <xf numFmtId="164" fontId="13" fillId="2" borderId="3" xfId="0" applyNumberFormat="1" applyFont="1" applyFill="1" applyBorder="1" applyAlignment="1" applyProtection="1">
      <alignment horizontal="center" vertical="center"/>
      <protection hidden="1"/>
    </xf>
    <xf numFmtId="49" fontId="13" fillId="2" borderId="3" xfId="0" applyNumberFormat="1" applyFont="1" applyFill="1" applyBorder="1" applyAlignment="1" applyProtection="1">
      <alignment horizontal="left" vertical="center"/>
      <protection hidden="1"/>
    </xf>
    <xf numFmtId="4" fontId="15" fillId="2" borderId="3" xfId="0" applyNumberFormat="1" applyFont="1" applyFill="1" applyBorder="1" applyAlignment="1" applyProtection="1">
      <alignment vertical="center"/>
      <protection hidden="1"/>
    </xf>
    <xf numFmtId="4" fontId="15" fillId="2" borderId="3" xfId="1" applyNumberFormat="1" applyFont="1" applyFill="1" applyBorder="1" applyAlignment="1" applyProtection="1">
      <alignment vertical="center"/>
      <protection hidden="1"/>
    </xf>
    <xf numFmtId="4" fontId="15" fillId="4" borderId="4" xfId="0" applyNumberFormat="1" applyFont="1" applyFill="1" applyBorder="1" applyAlignment="1" applyProtection="1">
      <alignment vertical="center"/>
      <protection hidden="1"/>
    </xf>
    <xf numFmtId="164" fontId="15" fillId="2" borderId="3" xfId="0" applyNumberFormat="1" applyFont="1" applyFill="1" applyBorder="1" applyAlignment="1" applyProtection="1">
      <alignment horizontal="center" vertical="center"/>
      <protection hidden="1"/>
    </xf>
    <xf numFmtId="49" fontId="15" fillId="2" borderId="3" xfId="0" applyNumberFormat="1" applyFont="1" applyFill="1" applyBorder="1" applyAlignment="1" applyProtection="1">
      <alignment horizontal="left" vertical="center"/>
      <protection hidden="1"/>
    </xf>
    <xf numFmtId="2" fontId="13" fillId="2" borderId="3" xfId="0" applyNumberFormat="1" applyFont="1" applyFill="1" applyBorder="1" applyAlignment="1" applyProtection="1">
      <alignment horizontal="left" vertical="center" wrapText="1"/>
      <protection hidden="1"/>
    </xf>
    <xf numFmtId="1" fontId="13" fillId="2" borderId="3" xfId="0" applyNumberFormat="1" applyFont="1" applyFill="1" applyBorder="1" applyAlignment="1" applyProtection="1">
      <alignment horizontal="left" vertical="center" wrapText="1"/>
      <protection hidden="1"/>
    </xf>
    <xf numFmtId="164" fontId="15" fillId="4" borderId="33" xfId="0" applyNumberFormat="1" applyFont="1" applyFill="1" applyBorder="1" applyAlignment="1" applyProtection="1">
      <alignment horizontal="left" vertical="center"/>
      <protection hidden="1"/>
    </xf>
    <xf numFmtId="4" fontId="15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0" xfId="0" applyFont="1" applyFill="1" applyBorder="1" applyAlignment="1" applyProtection="1">
      <alignment horizontal="justify" vertical="center" wrapText="1"/>
      <protection hidden="1"/>
    </xf>
    <xf numFmtId="1" fontId="15" fillId="4" borderId="10" xfId="0" applyNumberFormat="1" applyFont="1" applyFill="1" applyBorder="1" applyAlignment="1" applyProtection="1">
      <alignment horizontal="center" vertical="center"/>
      <protection hidden="1"/>
    </xf>
    <xf numFmtId="0" fontId="15" fillId="4" borderId="10" xfId="0" applyFont="1" applyFill="1" applyBorder="1" applyAlignment="1" applyProtection="1">
      <alignment horizontal="center" vertical="center"/>
      <protection hidden="1"/>
    </xf>
    <xf numFmtId="164" fontId="13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9" fillId="4" borderId="4" xfId="0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49" fontId="13" fillId="2" borderId="17" xfId="0" applyNumberFormat="1" applyFont="1" applyFill="1" applyBorder="1" applyAlignment="1" applyProtection="1">
      <alignment horizontal="left" vertical="center"/>
      <protection hidden="1"/>
    </xf>
    <xf numFmtId="4" fontId="15" fillId="2" borderId="17" xfId="0" applyNumberFormat="1" applyFont="1" applyFill="1" applyBorder="1" applyAlignment="1" applyProtection="1">
      <alignment vertical="center"/>
      <protection hidden="1"/>
    </xf>
    <xf numFmtId="4" fontId="15" fillId="2" borderId="17" xfId="1" applyNumberFormat="1" applyFont="1" applyFill="1" applyBorder="1" applyAlignment="1" applyProtection="1">
      <alignment vertical="center"/>
      <protection hidden="1"/>
    </xf>
    <xf numFmtId="164" fontId="15" fillId="4" borderId="19" xfId="0" applyNumberFormat="1" applyFont="1" applyFill="1" applyBorder="1" applyAlignment="1" applyProtection="1">
      <alignment horizontal="left" vertical="center" wrapText="1"/>
      <protection hidden="1"/>
    </xf>
    <xf numFmtId="49" fontId="15" fillId="4" borderId="19" xfId="0" applyNumberFormat="1" applyFont="1" applyFill="1" applyBorder="1" applyAlignment="1" applyProtection="1">
      <alignment horizontal="left" vertical="center" wrapText="1"/>
      <protection hidden="1"/>
    </xf>
    <xf numFmtId="0" fontId="15" fillId="4" borderId="19" xfId="3" applyFont="1" applyFill="1" applyBorder="1" applyAlignment="1" applyProtection="1">
      <alignment vertical="center" wrapText="1"/>
      <protection hidden="1"/>
    </xf>
    <xf numFmtId="4" fontId="15" fillId="4" borderId="19" xfId="3" applyNumberFormat="1" applyFont="1" applyFill="1" applyBorder="1" applyAlignment="1" applyProtection="1">
      <alignment horizontal="right" vertical="center"/>
      <protection locked="0"/>
    </xf>
    <xf numFmtId="4" fontId="15" fillId="4" borderId="19" xfId="0" applyNumberFormat="1" applyFont="1" applyFill="1" applyBorder="1" applyAlignment="1" applyProtection="1">
      <alignment horizontal="right" vertical="center"/>
      <protection hidden="1"/>
    </xf>
    <xf numFmtId="1" fontId="15" fillId="4" borderId="19" xfId="4" applyNumberFormat="1" applyFont="1" applyFill="1" applyBorder="1" applyAlignment="1" applyProtection="1">
      <alignment horizontal="center" vertical="center"/>
      <protection hidden="1"/>
    </xf>
    <xf numFmtId="166" fontId="15" fillId="4" borderId="19" xfId="4" applyNumberFormat="1" applyFont="1" applyFill="1" applyBorder="1" applyAlignment="1" applyProtection="1">
      <alignment horizontal="center" vertical="center"/>
      <protection hidden="1"/>
    </xf>
    <xf numFmtId="4" fontId="15" fillId="4" borderId="19" xfId="4" applyNumberFormat="1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horizontal="justify" vertical="center"/>
      <protection hidden="1"/>
    </xf>
    <xf numFmtId="0" fontId="15" fillId="4" borderId="19" xfId="0" applyFont="1" applyFill="1" applyBorder="1" applyAlignment="1" applyProtection="1">
      <alignment horizontal="justify" vertical="center"/>
      <protection hidden="1"/>
    </xf>
    <xf numFmtId="0" fontId="15" fillId="4" borderId="34" xfId="0" applyFont="1" applyFill="1" applyBorder="1" applyAlignment="1" applyProtection="1">
      <alignment vertical="center" wrapText="1"/>
      <protection hidden="1"/>
    </xf>
    <xf numFmtId="1" fontId="15" fillId="4" borderId="34" xfId="1" applyNumberFormat="1" applyFont="1" applyFill="1" applyBorder="1" applyAlignment="1" applyProtection="1">
      <alignment horizontal="center" vertical="center"/>
      <protection hidden="1"/>
    </xf>
    <xf numFmtId="40" fontId="15" fillId="4" borderId="34" xfId="1" applyFont="1" applyFill="1" applyBorder="1" applyAlignment="1" applyProtection="1">
      <alignment horizontal="center" vertical="center"/>
      <protection hidden="1"/>
    </xf>
    <xf numFmtId="4" fontId="15" fillId="4" borderId="34" xfId="0" applyNumberFormat="1" applyFont="1" applyFill="1" applyBorder="1" applyAlignment="1" applyProtection="1">
      <alignment horizontal="right" vertical="center"/>
      <protection locked="0"/>
    </xf>
    <xf numFmtId="0" fontId="15" fillId="4" borderId="19" xfId="5" applyFont="1" applyFill="1" applyBorder="1" applyAlignment="1" applyProtection="1">
      <alignment horizontal="justify" vertical="center" wrapText="1"/>
      <protection hidden="1"/>
    </xf>
    <xf numFmtId="164" fontId="15" fillId="4" borderId="4" xfId="0" applyNumberFormat="1" applyFont="1" applyFill="1" applyBorder="1" applyAlignment="1" applyProtection="1">
      <alignment horizontal="justify" vertical="center"/>
      <protection hidden="1"/>
    </xf>
    <xf numFmtId="0" fontId="15" fillId="4" borderId="34" xfId="0" applyFont="1" applyFill="1" applyBorder="1" applyAlignment="1" applyProtection="1">
      <alignment horizontal="left" vertical="center" wrapText="1"/>
      <protection hidden="1"/>
    </xf>
    <xf numFmtId="4" fontId="15" fillId="4" borderId="4" xfId="0" applyNumberFormat="1" applyFont="1" applyFill="1" applyBorder="1" applyAlignment="1" applyProtection="1">
      <alignment horizontal="right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" fontId="15" fillId="4" borderId="34" xfId="0" applyNumberFormat="1" applyFont="1" applyFill="1" applyBorder="1" applyAlignment="1" applyProtection="1">
      <alignment horizontal="center" vertical="center"/>
      <protection hidden="1"/>
    </xf>
    <xf numFmtId="164" fontId="15" fillId="2" borderId="18" xfId="0" applyNumberFormat="1" applyFont="1" applyFill="1" applyBorder="1" applyAlignment="1" applyProtection="1">
      <alignment horizontal="center" vertical="center"/>
      <protection hidden="1"/>
    </xf>
    <xf numFmtId="49" fontId="15" fillId="2" borderId="18" xfId="0" applyNumberFormat="1" applyFont="1" applyFill="1" applyBorder="1" applyAlignment="1" applyProtection="1">
      <alignment horizontal="left" vertical="center"/>
      <protection hidden="1"/>
    </xf>
    <xf numFmtId="2" fontId="13" fillId="2" borderId="18" xfId="0" applyNumberFormat="1" applyFont="1" applyFill="1" applyBorder="1" applyAlignment="1" applyProtection="1">
      <alignment horizontal="left" vertical="center" wrapText="1"/>
      <protection hidden="1"/>
    </xf>
    <xf numFmtId="1" fontId="13" fillId="2" borderId="18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15" fillId="4" borderId="23" xfId="0" applyNumberFormat="1" applyFont="1" applyFill="1" applyBorder="1" applyAlignment="1" applyProtection="1">
      <alignment horizontal="left" vertical="center"/>
      <protection hidden="1"/>
    </xf>
    <xf numFmtId="49" fontId="16" fillId="4" borderId="25" xfId="0" applyNumberFormat="1" applyFont="1" applyFill="1" applyBorder="1" applyAlignment="1" applyProtection="1">
      <alignment horizontal="left" vertical="center"/>
      <protection hidden="1"/>
    </xf>
    <xf numFmtId="2" fontId="16" fillId="4" borderId="25" xfId="0" applyNumberFormat="1" applyFont="1" applyFill="1" applyBorder="1" applyAlignment="1" applyProtection="1">
      <alignment vertical="center" wrapText="1"/>
      <protection hidden="1"/>
    </xf>
    <xf numFmtId="1" fontId="16" fillId="4" borderId="25" xfId="0" applyNumberFormat="1" applyFont="1" applyFill="1" applyBorder="1" applyAlignment="1" applyProtection="1">
      <alignment horizontal="center" vertical="center"/>
      <protection hidden="1"/>
    </xf>
    <xf numFmtId="2" fontId="16" fillId="4" borderId="25" xfId="0" applyNumberFormat="1" applyFont="1" applyFill="1" applyBorder="1" applyAlignment="1" applyProtection="1">
      <alignment horizontal="center" vertical="center"/>
      <protection hidden="1"/>
    </xf>
    <xf numFmtId="4" fontId="16" fillId="4" borderId="19" xfId="0" applyNumberFormat="1" applyFont="1" applyFill="1" applyBorder="1" applyAlignment="1" applyProtection="1">
      <alignment vertical="center"/>
      <protection locked="0"/>
    </xf>
    <xf numFmtId="4" fontId="16" fillId="4" borderId="14" xfId="0" applyNumberFormat="1" applyFont="1" applyFill="1" applyBorder="1" applyAlignment="1" applyProtection="1">
      <alignment vertical="center"/>
      <protection hidden="1"/>
    </xf>
    <xf numFmtId="4" fontId="13" fillId="2" borderId="3" xfId="0" applyNumberFormat="1" applyFont="1" applyFill="1" applyBorder="1" applyAlignment="1" applyProtection="1">
      <alignment horizontal="right" vertical="center"/>
      <protection hidden="1"/>
    </xf>
    <xf numFmtId="4" fontId="13" fillId="2" borderId="3" xfId="1" applyNumberFormat="1" applyFont="1" applyFill="1" applyBorder="1" applyAlignment="1" applyProtection="1">
      <alignment vertical="center"/>
      <protection hidden="1"/>
    </xf>
    <xf numFmtId="0" fontId="15" fillId="4" borderId="34" xfId="0" applyFont="1" applyFill="1" applyBorder="1" applyAlignment="1" applyProtection="1">
      <alignment horizontal="justify" vertical="center" wrapText="1"/>
      <protection hidden="1"/>
    </xf>
    <xf numFmtId="164" fontId="17" fillId="5" borderId="39" xfId="0" applyNumberFormat="1" applyFont="1" applyFill="1" applyBorder="1" applyAlignment="1" applyProtection="1">
      <alignment horizontal="center" vertical="center"/>
      <protection hidden="1"/>
    </xf>
    <xf numFmtId="49" fontId="18" fillId="5" borderId="40" xfId="0" applyNumberFormat="1" applyFont="1" applyFill="1" applyBorder="1" applyAlignment="1" applyProtection="1">
      <alignment horizontal="left" vertical="center"/>
      <protection hidden="1"/>
    </xf>
    <xf numFmtId="0" fontId="18" fillId="5" borderId="40" xfId="0" applyFont="1" applyFill="1" applyBorder="1" applyAlignment="1" applyProtection="1">
      <alignment vertical="center" wrapText="1"/>
      <protection hidden="1"/>
    </xf>
    <xf numFmtId="1" fontId="18" fillId="5" borderId="40" xfId="0" applyNumberFormat="1" applyFont="1" applyFill="1" applyBorder="1" applyAlignment="1" applyProtection="1">
      <alignment vertical="center" wrapText="1"/>
      <protection hidden="1"/>
    </xf>
    <xf numFmtId="4" fontId="18" fillId="5" borderId="40" xfId="0" applyNumberFormat="1" applyFont="1" applyFill="1" applyBorder="1" applyAlignment="1" applyProtection="1">
      <alignment vertical="center" wrapText="1"/>
      <protection hidden="1"/>
    </xf>
    <xf numFmtId="4" fontId="17" fillId="5" borderId="40" xfId="0" applyNumberFormat="1" applyFont="1" applyFill="1" applyBorder="1" applyAlignment="1" applyProtection="1">
      <alignment horizontal="center" vertical="center"/>
      <protection hidden="1"/>
    </xf>
    <xf numFmtId="4" fontId="17" fillId="5" borderId="41" xfId="0" applyNumberFormat="1" applyFont="1" applyFill="1" applyBorder="1" applyAlignment="1" applyProtection="1">
      <alignment horizontal="center" vertical="center"/>
      <protection hidden="1"/>
    </xf>
    <xf numFmtId="4" fontId="17" fillId="5" borderId="39" xfId="0" applyNumberFormat="1" applyFont="1" applyFill="1" applyBorder="1" applyAlignment="1" applyProtection="1">
      <alignment vertical="center"/>
      <protection hidden="1"/>
    </xf>
    <xf numFmtId="4" fontId="17" fillId="5" borderId="40" xfId="0" applyNumberFormat="1" applyFont="1" applyFill="1" applyBorder="1" applyAlignment="1" applyProtection="1">
      <alignment vertical="center"/>
      <protection hidden="1"/>
    </xf>
    <xf numFmtId="4" fontId="17" fillId="5" borderId="41" xfId="1" applyNumberFormat="1" applyFont="1" applyFill="1" applyBorder="1" applyAlignment="1" applyProtection="1">
      <alignment vertical="center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4" fontId="15" fillId="4" borderId="4" xfId="1" applyNumberFormat="1" applyFont="1" applyFill="1" applyBorder="1" applyAlignment="1" applyProtection="1">
      <alignment horizontal="right" vertical="center"/>
      <protection hidden="1"/>
    </xf>
    <xf numFmtId="164" fontId="15" fillId="4" borderId="23" xfId="0" applyNumberFormat="1" applyFont="1" applyFill="1" applyBorder="1" applyAlignment="1" applyProtection="1">
      <alignment horizontal="center" vertical="center"/>
      <protection hidden="1"/>
    </xf>
    <xf numFmtId="49" fontId="15" fillId="4" borderId="25" xfId="0" applyNumberFormat="1" applyFont="1" applyFill="1" applyBorder="1" applyAlignment="1" applyProtection="1">
      <alignment horizontal="left" vertical="center"/>
      <protection hidden="1"/>
    </xf>
    <xf numFmtId="164" fontId="15" fillId="2" borderId="2" xfId="0" applyNumberFormat="1" applyFont="1" applyFill="1" applyBorder="1" applyAlignment="1" applyProtection="1">
      <alignment horizontal="center" vertical="center"/>
      <protection hidden="1"/>
    </xf>
    <xf numFmtId="49" fontId="15" fillId="2" borderId="2" xfId="0" applyNumberFormat="1" applyFont="1" applyFill="1" applyBorder="1" applyAlignment="1" applyProtection="1">
      <alignment horizontal="left" vertical="center"/>
      <protection hidden="1"/>
    </xf>
    <xf numFmtId="2" fontId="13" fillId="2" borderId="2" xfId="0" applyNumberFormat="1" applyFont="1" applyFill="1" applyBorder="1" applyAlignment="1" applyProtection="1">
      <alignment horizontal="left" vertical="center" wrapText="1"/>
      <protection hidden="1"/>
    </xf>
    <xf numFmtId="1" fontId="13" fillId="2" borderId="2" xfId="0" applyNumberFormat="1" applyFont="1" applyFill="1" applyBorder="1" applyAlignment="1" applyProtection="1">
      <alignment horizontal="left" vertical="center" wrapText="1"/>
      <protection hidden="1"/>
    </xf>
    <xf numFmtId="4" fontId="13" fillId="2" borderId="2" xfId="0" applyNumberFormat="1" applyFont="1" applyFill="1" applyBorder="1" applyAlignment="1" applyProtection="1">
      <alignment horizontal="right" vertical="center"/>
      <protection hidden="1"/>
    </xf>
    <xf numFmtId="4" fontId="13" fillId="2" borderId="2" xfId="1" applyNumberFormat="1" applyFont="1" applyFill="1" applyBorder="1" applyAlignment="1" applyProtection="1">
      <alignment vertical="center"/>
      <protection hidden="1"/>
    </xf>
    <xf numFmtId="164" fontId="15" fillId="4" borderId="34" xfId="0" applyNumberFormat="1" applyFont="1" applyFill="1" applyBorder="1" applyAlignment="1" applyProtection="1">
      <alignment horizontal="left" vertical="center" wrapText="1"/>
      <protection hidden="1"/>
    </xf>
    <xf numFmtId="164" fontId="15" fillId="6" borderId="37" xfId="0" applyNumberFormat="1" applyFont="1" applyFill="1" applyBorder="1" applyAlignment="1" applyProtection="1">
      <alignment horizontal="center" vertical="center"/>
      <protection hidden="1"/>
    </xf>
    <xf numFmtId="49" fontId="15" fillId="6" borderId="37" xfId="0" applyNumberFormat="1" applyFont="1" applyFill="1" applyBorder="1" applyAlignment="1" applyProtection="1">
      <alignment horizontal="left" vertical="center"/>
      <protection hidden="1"/>
    </xf>
    <xf numFmtId="2" fontId="13" fillId="6" borderId="37" xfId="0" applyNumberFormat="1" applyFont="1" applyFill="1" applyBorder="1" applyAlignment="1" applyProtection="1">
      <alignment horizontal="left" vertical="center" wrapText="1"/>
      <protection hidden="1"/>
    </xf>
    <xf numFmtId="1" fontId="13" fillId="6" borderId="37" xfId="0" applyNumberFormat="1" applyFont="1" applyFill="1" applyBorder="1" applyAlignment="1" applyProtection="1">
      <alignment horizontal="left" vertical="center" wrapText="1"/>
      <protection hidden="1"/>
    </xf>
    <xf numFmtId="4" fontId="13" fillId="6" borderId="37" xfId="0" applyNumberFormat="1" applyFont="1" applyFill="1" applyBorder="1" applyAlignment="1" applyProtection="1">
      <alignment horizontal="right" vertical="center"/>
      <protection hidden="1"/>
    </xf>
    <xf numFmtId="4" fontId="13" fillId="6" borderId="37" xfId="1" applyNumberFormat="1" applyFont="1" applyFill="1" applyBorder="1" applyAlignment="1" applyProtection="1">
      <alignment vertical="center"/>
      <protection hidden="1"/>
    </xf>
    <xf numFmtId="164" fontId="15" fillId="7" borderId="37" xfId="0" applyNumberFormat="1" applyFont="1" applyFill="1" applyBorder="1" applyAlignment="1" applyProtection="1">
      <alignment horizontal="center" vertical="center"/>
      <protection hidden="1"/>
    </xf>
    <xf numFmtId="49" fontId="15" fillId="7" borderId="37" xfId="0" applyNumberFormat="1" applyFont="1" applyFill="1" applyBorder="1" applyAlignment="1" applyProtection="1">
      <alignment horizontal="left" vertical="center"/>
      <protection hidden="1"/>
    </xf>
    <xf numFmtId="2" fontId="13" fillId="7" borderId="37" xfId="0" applyNumberFormat="1" applyFont="1" applyFill="1" applyBorder="1" applyAlignment="1" applyProtection="1">
      <alignment horizontal="left" vertical="center" wrapText="1"/>
      <protection hidden="1"/>
    </xf>
    <xf numFmtId="1" fontId="13" fillId="7" borderId="37" xfId="0" applyNumberFormat="1" applyFont="1" applyFill="1" applyBorder="1" applyAlignment="1" applyProtection="1">
      <alignment horizontal="left" vertical="center" wrapText="1"/>
      <protection hidden="1"/>
    </xf>
    <xf numFmtId="4" fontId="13" fillId="7" borderId="37" xfId="0" applyNumberFormat="1" applyFont="1" applyFill="1" applyBorder="1" applyAlignment="1" applyProtection="1">
      <alignment horizontal="right" vertical="center"/>
      <protection hidden="1"/>
    </xf>
    <xf numFmtId="4" fontId="13" fillId="2" borderId="47" xfId="0" applyNumberFormat="1" applyFont="1" applyFill="1" applyBorder="1" applyAlignment="1" applyProtection="1">
      <alignment horizontal="right" vertical="center"/>
      <protection hidden="1"/>
    </xf>
    <xf numFmtId="49" fontId="15" fillId="4" borderId="19" xfId="0" applyNumberFormat="1" applyFont="1" applyFill="1" applyBorder="1" applyAlignment="1" applyProtection="1">
      <alignment horizontal="left" vertical="center"/>
      <protection hidden="1"/>
    </xf>
    <xf numFmtId="1" fontId="15" fillId="4" borderId="19" xfId="0" applyNumberFormat="1" applyFont="1" applyFill="1" applyBorder="1" applyAlignment="1" applyProtection="1">
      <alignment horizontal="center" vertical="center"/>
      <protection hidden="1"/>
    </xf>
    <xf numFmtId="2" fontId="15" fillId="4" borderId="19" xfId="0" applyNumberFormat="1" applyFont="1" applyFill="1" applyBorder="1" applyAlignment="1" applyProtection="1">
      <alignment horizontal="center" vertical="center"/>
      <protection hidden="1"/>
    </xf>
    <xf numFmtId="4" fontId="15" fillId="4" borderId="19" xfId="0" applyNumberFormat="1" applyFont="1" applyFill="1" applyBorder="1" applyAlignment="1" applyProtection="1">
      <alignment horizontal="right" vertical="center"/>
      <protection locked="0"/>
    </xf>
    <xf numFmtId="4" fontId="15" fillId="4" borderId="0" xfId="0" applyNumberFormat="1" applyFont="1" applyFill="1" applyBorder="1" applyAlignment="1" applyProtection="1">
      <alignment horizontal="right" vertical="center" wrapText="1"/>
      <protection hidden="1"/>
    </xf>
    <xf numFmtId="9" fontId="4" fillId="0" borderId="47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" fontId="15" fillId="4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4" fontId="13" fillId="3" borderId="26" xfId="0" applyNumberFormat="1" applyFont="1" applyFill="1" applyBorder="1" applyAlignment="1" applyProtection="1">
      <alignment horizontal="center" vertical="center" wrapText="1"/>
      <protection hidden="1"/>
    </xf>
    <xf numFmtId="4" fontId="15" fillId="4" borderId="15" xfId="0" applyNumberFormat="1" applyFont="1" applyFill="1" applyBorder="1" applyAlignment="1" applyProtection="1">
      <alignment horizontal="right" vertical="center"/>
      <protection hidden="1"/>
    </xf>
    <xf numFmtId="4" fontId="15" fillId="4" borderId="14" xfId="0" applyNumberFormat="1" applyFont="1" applyFill="1" applyBorder="1" applyAlignment="1" applyProtection="1">
      <alignment horizontal="right" vertical="center" wrapText="1"/>
      <protection hidden="1"/>
    </xf>
    <xf numFmtId="164" fontId="15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vertical="center" wrapText="1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4" xfId="0" applyFont="1" applyFill="1" applyBorder="1" applyAlignment="1" applyProtection="1">
      <alignment horizontal="center" vertical="center" wrapText="1"/>
      <protection hidden="1"/>
    </xf>
    <xf numFmtId="1" fontId="15" fillId="4" borderId="34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34" xfId="0" applyNumberFormat="1" applyFont="1" applyFill="1" applyBorder="1" applyAlignment="1" applyProtection="1">
      <alignment horizontal="center" vertical="center" wrapText="1"/>
      <protection hidden="1"/>
    </xf>
    <xf numFmtId="4" fontId="15" fillId="4" borderId="34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35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6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7" xfId="1" applyNumberFormat="1" applyFont="1" applyFill="1" applyBorder="1" applyAlignment="1" applyProtection="1">
      <alignment vertical="center" wrapText="1"/>
      <protection hidden="1"/>
    </xf>
    <xf numFmtId="4" fontId="15" fillId="4" borderId="8" xfId="0" applyNumberFormat="1" applyFont="1" applyFill="1" applyBorder="1" applyAlignment="1" applyProtection="1">
      <alignment horizontal="right" vertical="center" wrapText="1"/>
      <protection hidden="1"/>
    </xf>
    <xf numFmtId="164" fontId="16" fillId="4" borderId="10" xfId="0" applyNumberFormat="1" applyFont="1" applyFill="1" applyBorder="1" applyAlignment="1" applyProtection="1">
      <alignment horizontal="left" vertical="center" wrapText="1"/>
      <protection hidden="1"/>
    </xf>
    <xf numFmtId="1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9" xfId="0" applyNumberFormat="1" applyFont="1" applyFill="1" applyBorder="1" applyAlignment="1" applyProtection="1">
      <alignment horizontal="center" vertical="center"/>
      <protection hidden="1"/>
    </xf>
    <xf numFmtId="164" fontId="15" fillId="4" borderId="10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22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10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16" xfId="0" applyNumberFormat="1" applyFont="1" applyFill="1" applyBorder="1" applyAlignment="1" applyProtection="1">
      <alignment horizontal="right" vertical="center" wrapText="1"/>
      <protection hidden="1"/>
    </xf>
    <xf numFmtId="0" fontId="19" fillId="4" borderId="4" xfId="0" applyFont="1" applyFill="1" applyBorder="1" applyAlignment="1" applyProtection="1">
      <alignment horizontal="center" vertical="center" wrapText="1"/>
      <protection hidden="1"/>
    </xf>
    <xf numFmtId="0" fontId="20" fillId="4" borderId="4" xfId="0" applyFont="1" applyFill="1" applyBorder="1" applyAlignment="1" applyProtection="1">
      <alignment horizontal="center" vertical="center" wrapText="1"/>
      <protection hidden="1"/>
    </xf>
    <xf numFmtId="4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14" xfId="0" applyNumberFormat="1" applyFont="1" applyFill="1" applyBorder="1" applyAlignment="1" applyProtection="1">
      <alignment horizontal="right" vertical="center"/>
      <protection hidden="1"/>
    </xf>
    <xf numFmtId="164" fontId="16" fillId="4" borderId="34" xfId="0" applyNumberFormat="1" applyFont="1" applyFill="1" applyBorder="1" applyAlignment="1" applyProtection="1">
      <alignment horizontal="left" vertical="center" wrapText="1"/>
      <protection hidden="1"/>
    </xf>
    <xf numFmtId="4" fontId="15" fillId="4" borderId="35" xfId="1" applyNumberFormat="1" applyFont="1" applyFill="1" applyBorder="1" applyAlignment="1" applyProtection="1">
      <alignment vertical="center" wrapText="1"/>
      <protection hidden="1"/>
    </xf>
    <xf numFmtId="1" fontId="13" fillId="4" borderId="19" xfId="0" applyNumberFormat="1" applyFont="1" applyFill="1" applyBorder="1" applyAlignment="1" applyProtection="1">
      <alignment horizontal="left" vertical="center" wrapText="1"/>
      <protection hidden="1"/>
    </xf>
    <xf numFmtId="0" fontId="13" fillId="4" borderId="19" xfId="0" applyFont="1" applyFill="1" applyBorder="1" applyAlignment="1" applyProtection="1">
      <alignment horizontal="left" vertical="center" wrapText="1"/>
      <protection hidden="1"/>
    </xf>
    <xf numFmtId="4" fontId="15" fillId="4" borderId="33" xfId="0" applyNumberFormat="1" applyFont="1" applyFill="1" applyBorder="1" applyAlignment="1" applyProtection="1">
      <alignment horizontal="right" vertical="center"/>
      <protection hidden="1"/>
    </xf>
    <xf numFmtId="4" fontId="15" fillId="4" borderId="25" xfId="0" applyNumberFormat="1" applyFont="1" applyFill="1" applyBorder="1" applyAlignment="1" applyProtection="1">
      <alignment horizontal="right" vertical="center"/>
      <protection hidden="1"/>
    </xf>
    <xf numFmtId="4" fontId="15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15" fillId="4" borderId="19" xfId="1" applyNumberFormat="1" applyFont="1" applyFill="1" applyBorder="1" applyAlignment="1" applyProtection="1">
      <alignment vertical="center" wrapText="1"/>
      <protection locked="0"/>
    </xf>
    <xf numFmtId="4" fontId="15" fillId="4" borderId="19" xfId="0" applyNumberFormat="1" applyFont="1" applyFill="1" applyBorder="1" applyAlignment="1" applyProtection="1">
      <alignment vertical="center" wrapText="1"/>
      <protection locked="0"/>
    </xf>
    <xf numFmtId="49" fontId="15" fillId="4" borderId="19" xfId="0" applyNumberFormat="1" applyFont="1" applyFill="1" applyBorder="1" applyAlignment="1" applyProtection="1">
      <alignment horizontal="left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13" fillId="0" borderId="45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Fill="1" applyBorder="1" applyAlignment="1" applyProtection="1">
      <alignment horizontal="left" vertical="center" wrapText="1"/>
      <protection locked="0"/>
    </xf>
    <xf numFmtId="1" fontId="15" fillId="4" borderId="19" xfId="0" applyNumberFormat="1" applyFont="1" applyFill="1" applyBorder="1" applyAlignment="1" applyProtection="1">
      <alignment horizontal="center" vertical="center"/>
      <protection hidden="1"/>
    </xf>
    <xf numFmtId="2" fontId="15" fillId="4" borderId="19" xfId="0" applyNumberFormat="1" applyFont="1" applyFill="1" applyBorder="1" applyAlignment="1" applyProtection="1">
      <alignment horizontal="center" vertical="center"/>
      <protection hidden="1"/>
    </xf>
    <xf numFmtId="4" fontId="15" fillId="4" borderId="19" xfId="0" applyNumberFormat="1" applyFont="1" applyFill="1" applyBorder="1" applyAlignment="1" applyProtection="1">
      <alignment horizontal="right" vertical="center"/>
      <protection locked="0"/>
    </xf>
    <xf numFmtId="4" fontId="15" fillId="4" borderId="14" xfId="0" applyNumberFormat="1" applyFont="1" applyFill="1" applyBorder="1" applyAlignment="1" applyProtection="1">
      <alignment horizontal="right" vertical="center"/>
      <protection hidden="1"/>
    </xf>
    <xf numFmtId="4" fontId="15" fillId="4" borderId="23" xfId="0" applyNumberFormat="1" applyFont="1" applyFill="1" applyBorder="1" applyAlignment="1" applyProtection="1">
      <alignment horizontal="right" vertical="center"/>
      <protection hidden="1"/>
    </xf>
    <xf numFmtId="4" fontId="15" fillId="4" borderId="48" xfId="0" applyNumberFormat="1" applyFont="1" applyFill="1" applyBorder="1" applyAlignment="1" applyProtection="1">
      <alignment horizontal="right" vertical="center"/>
      <protection hidden="1"/>
    </xf>
    <xf numFmtId="4" fontId="15" fillId="4" borderId="9" xfId="0" applyNumberFormat="1" applyFont="1" applyFill="1" applyBorder="1" applyAlignment="1" applyProtection="1">
      <alignment horizontal="right" vertical="center"/>
      <protection hidden="1"/>
    </xf>
    <xf numFmtId="4" fontId="15" fillId="4" borderId="25" xfId="0" applyNumberFormat="1" applyFont="1" applyFill="1" applyBorder="1" applyAlignment="1" applyProtection="1">
      <alignment horizontal="right" vertical="center"/>
      <protection hidden="1"/>
    </xf>
    <xf numFmtId="4" fontId="15" fillId="4" borderId="12" xfId="0" applyNumberFormat="1" applyFont="1" applyFill="1" applyBorder="1" applyAlignment="1" applyProtection="1">
      <alignment horizontal="right" vertical="center"/>
      <protection hidden="1"/>
    </xf>
    <xf numFmtId="4" fontId="15" fillId="4" borderId="10" xfId="0" applyNumberFormat="1" applyFont="1" applyFill="1" applyBorder="1" applyAlignment="1" applyProtection="1">
      <alignment horizontal="right" vertical="center"/>
      <protection hidden="1"/>
    </xf>
    <xf numFmtId="4" fontId="15" fillId="4" borderId="7" xfId="0" applyNumberFormat="1" applyFont="1" applyFill="1" applyBorder="1" applyAlignment="1" applyProtection="1">
      <alignment horizontal="right" vertical="center"/>
      <protection hidden="1"/>
    </xf>
    <xf numFmtId="4" fontId="15" fillId="4" borderId="43" xfId="0" applyNumberFormat="1" applyFont="1" applyFill="1" applyBorder="1" applyAlignment="1" applyProtection="1">
      <alignment horizontal="right" vertical="center"/>
      <protection hidden="1"/>
    </xf>
    <xf numFmtId="4" fontId="15" fillId="4" borderId="22" xfId="0" applyNumberFormat="1" applyFont="1" applyFill="1" applyBorder="1" applyAlignment="1" applyProtection="1">
      <alignment horizontal="right" vertical="center"/>
      <protection hidden="1"/>
    </xf>
    <xf numFmtId="0" fontId="13" fillId="2" borderId="27" xfId="0" applyFont="1" applyFill="1" applyBorder="1" applyAlignment="1" applyProtection="1">
      <alignment horizontal="left" vertical="center" wrapText="1"/>
      <protection hidden="1"/>
    </xf>
    <xf numFmtId="0" fontId="13" fillId="2" borderId="28" xfId="0" applyFont="1" applyFill="1" applyBorder="1" applyAlignment="1" applyProtection="1">
      <alignment horizontal="left" vertical="center" wrapText="1"/>
      <protection hidden="1"/>
    </xf>
    <xf numFmtId="0" fontId="13" fillId="2" borderId="29" xfId="0" applyFont="1" applyFill="1" applyBorder="1" applyAlignment="1" applyProtection="1">
      <alignment horizontal="left" vertical="center" wrapText="1"/>
      <protection hidden="1"/>
    </xf>
    <xf numFmtId="0" fontId="13" fillId="4" borderId="0" xfId="0" applyFont="1" applyFill="1" applyBorder="1" applyAlignment="1" applyProtection="1">
      <alignment horizontal="left" vertical="center" wrapText="1"/>
      <protection hidden="1"/>
    </xf>
    <xf numFmtId="0" fontId="13" fillId="4" borderId="20" xfId="0" applyFont="1" applyFill="1" applyBorder="1" applyAlignment="1" applyProtection="1">
      <alignment horizontal="left" vertical="center"/>
      <protection hidden="1"/>
    </xf>
    <xf numFmtId="4" fontId="13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17" xfId="0" applyFont="1" applyFill="1" applyBorder="1" applyAlignment="1" applyProtection="1">
      <alignment horizontal="left" vertical="center" wrapText="1"/>
      <protection hidden="1"/>
    </xf>
    <xf numFmtId="0" fontId="6" fillId="2" borderId="38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 applyProtection="1">
      <alignment horizontal="center" vertical="center" wrapText="1"/>
      <protection hidden="1"/>
    </xf>
    <xf numFmtId="4" fontId="1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10" fontId="4" fillId="0" borderId="38" xfId="0" applyNumberFormat="1" applyFont="1" applyBorder="1" applyAlignment="1" applyProtection="1">
      <alignment horizontal="center" vertical="center" wrapText="1"/>
      <protection hidden="1"/>
    </xf>
    <xf numFmtId="10" fontId="4" fillId="0" borderId="3" xfId="0" applyNumberFormat="1" applyFont="1" applyBorder="1" applyAlignment="1" applyProtection="1">
      <alignment horizontal="center" vertical="center" wrapText="1"/>
      <protection hidden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3" fillId="3" borderId="26" xfId="0" applyFont="1" applyFill="1" applyBorder="1" applyAlignment="1" applyProtection="1">
      <alignment horizontal="left" vertical="center" wrapText="1"/>
      <protection hidden="1"/>
    </xf>
    <xf numFmtId="1" fontId="13" fillId="3" borderId="26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Hiperlink Visitado" xfId="2" builtinId="9" hidden="1"/>
    <cellStyle name="Normal" xfId="0" builtinId="0"/>
    <cellStyle name="Normal_Ag. Glória" xfId="5"/>
    <cellStyle name="Normal_PLANILHA BAIRRO CRUZEIRO TOTAL" xfId="3"/>
    <cellStyle name="Separador de milhares_PLANILHA BAIRRO CRUZEIRO TOTAL_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76200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790575" y="16154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62343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788670" y="15811500"/>
          <a:ext cx="451485" cy="240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62343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788670" y="15811500"/>
          <a:ext cx="451485" cy="240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91</xdr:row>
      <xdr:rowOff>160020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788670" y="161544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91</xdr:row>
      <xdr:rowOff>160020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788670" y="161544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76200</xdr:rowOff>
    </xdr:to>
    <xdr:sp macro="" textlink="">
      <xdr:nvSpPr>
        <xdr:cNvPr id="19" name="AutoShape 4"/>
        <xdr:cNvSpPr>
          <a:spLocks noChangeAspect="1" noChangeArrowheads="1"/>
        </xdr:cNvSpPr>
      </xdr:nvSpPr>
      <xdr:spPr bwMode="auto">
        <a:xfrm>
          <a:off x="790575" y="16154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62343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788670" y="15811500"/>
          <a:ext cx="451485" cy="240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62343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788670" y="15811500"/>
          <a:ext cx="451485" cy="240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91</xdr:row>
      <xdr:rowOff>160020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788670" y="161544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91</xdr:row>
      <xdr:rowOff>160020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788670" y="161544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77583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788670" y="15811500"/>
          <a:ext cx="451485" cy="25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89</xdr:row>
      <xdr:rowOff>0</xdr:rowOff>
    </xdr:from>
    <xdr:to>
      <xdr:col>2</xdr:col>
      <xdr:colOff>446983</xdr:colOff>
      <xdr:row>90</xdr:row>
      <xdr:rowOff>85203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788670" y="15811500"/>
          <a:ext cx="451485" cy="26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86321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788670" y="16154400"/>
          <a:ext cx="451485" cy="25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86321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788670" y="16154400"/>
          <a:ext cx="451485" cy="25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86321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788670" y="16154400"/>
          <a:ext cx="451485" cy="25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86321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788670" y="16154400"/>
          <a:ext cx="451485" cy="25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93941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788670" y="16154400"/>
          <a:ext cx="451485" cy="26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446983</xdr:colOff>
      <xdr:row>92</xdr:row>
      <xdr:rowOff>109181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788670" y="16154400"/>
          <a:ext cx="451485" cy="27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76200</xdr:rowOff>
    </xdr:to>
    <xdr:sp macro="" textlink="">
      <xdr:nvSpPr>
        <xdr:cNvPr id="49" name="AutoShape 4"/>
        <xdr:cNvSpPr>
          <a:spLocks noChangeAspect="1" noChangeArrowheads="1"/>
        </xdr:cNvSpPr>
      </xdr:nvSpPr>
      <xdr:spPr bwMode="auto">
        <a:xfrm>
          <a:off x="790575" y="16154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91</xdr:row>
      <xdr:rowOff>160020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788670" y="16154400"/>
          <a:ext cx="45194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91</xdr:row>
      <xdr:rowOff>160020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788670" y="16154400"/>
          <a:ext cx="45194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83820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790575" y="16154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502920</xdr:colOff>
      <xdr:row>91</xdr:row>
      <xdr:rowOff>76200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790575" y="16154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91</xdr:row>
      <xdr:rowOff>160020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788670" y="16154400"/>
          <a:ext cx="45194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91</xdr:row>
      <xdr:rowOff>160020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788670" y="16154400"/>
          <a:ext cx="451948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42219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788670" y="16154400"/>
          <a:ext cx="451948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106410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788670" y="16154400"/>
          <a:ext cx="451948" cy="27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121650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788670" y="16154400"/>
          <a:ext cx="451948" cy="28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447446</xdr:colOff>
      <xdr:row>92</xdr:row>
      <xdr:rowOff>129270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788670" y="16154400"/>
          <a:ext cx="451948" cy="29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872434</xdr:colOff>
      <xdr:row>1747</xdr:row>
      <xdr:rowOff>132522</xdr:rowOff>
    </xdr:from>
    <xdr:ext cx="502920" cy="83820"/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1811130" y="356483479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76200"/>
    <xdr:sp macro="" textlink="">
      <xdr:nvSpPr>
        <xdr:cNvPr id="109" name="AutoShape 4"/>
        <xdr:cNvSpPr>
          <a:spLocks noChangeAspect="1" noChangeArrowheads="1"/>
        </xdr:cNvSpPr>
      </xdr:nvSpPr>
      <xdr:spPr bwMode="auto">
        <a:xfrm>
          <a:off x="704022" y="1731893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16002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703359" y="1731893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16002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703359" y="1731893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76200"/>
    <xdr:sp macro="" textlink="">
      <xdr:nvSpPr>
        <xdr:cNvPr id="115" name="AutoShape 4"/>
        <xdr:cNvSpPr>
          <a:spLocks noChangeAspect="1" noChangeArrowheads="1"/>
        </xdr:cNvSpPr>
      </xdr:nvSpPr>
      <xdr:spPr bwMode="auto">
        <a:xfrm>
          <a:off x="704022" y="1731893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16002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703359" y="1731893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16002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703359" y="1731893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298794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703359" y="1731893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298794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703359" y="1731893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298794"/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703359" y="1731893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298794"/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703359" y="1731893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06414"/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703359" y="1731893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243" cy="321654"/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703359" y="1731893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76200"/>
    <xdr:sp macro="" textlink="">
      <xdr:nvSpPr>
        <xdr:cNvPr id="137" name="AutoShape 4"/>
        <xdr:cNvSpPr>
          <a:spLocks noChangeAspect="1" noChangeArrowheads="1"/>
        </xdr:cNvSpPr>
      </xdr:nvSpPr>
      <xdr:spPr bwMode="auto">
        <a:xfrm>
          <a:off x="704022" y="1731893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160020"/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703359" y="1731893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160020"/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703359" y="1731893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83820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704022" y="1731893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1748</xdr:row>
      <xdr:rowOff>0</xdr:rowOff>
    </xdr:from>
    <xdr:ext cx="502920" cy="76200"/>
    <xdr:sp macro="" textlink="">
      <xdr:nvSpPr>
        <xdr:cNvPr id="151" name="AutoShape 4"/>
        <xdr:cNvSpPr>
          <a:spLocks noChangeAspect="1" noChangeArrowheads="1"/>
        </xdr:cNvSpPr>
      </xdr:nvSpPr>
      <xdr:spPr bwMode="auto">
        <a:xfrm>
          <a:off x="704022" y="1731893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160020"/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703359" y="1731893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160020"/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703359" y="1731893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254692"/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703359" y="1731893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18883"/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703359" y="1731893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41743"/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703359" y="1731893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1748</xdr:row>
      <xdr:rowOff>0</xdr:rowOff>
    </xdr:from>
    <xdr:ext cx="450706" cy="334123"/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703359" y="1731893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76200"/>
    <xdr:sp macro="" textlink="">
      <xdr:nvSpPr>
        <xdr:cNvPr id="197" name="AutoShape 4"/>
        <xdr:cNvSpPr>
          <a:spLocks noChangeAspect="1" noChangeArrowheads="1"/>
        </xdr:cNvSpPr>
      </xdr:nvSpPr>
      <xdr:spPr bwMode="auto">
        <a:xfrm>
          <a:off x="704022" y="5316606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160020"/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703359" y="5316606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160020"/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703359" y="5316606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76200"/>
    <xdr:sp macro="" textlink="">
      <xdr:nvSpPr>
        <xdr:cNvPr id="203" name="AutoShape 4"/>
        <xdr:cNvSpPr>
          <a:spLocks noChangeAspect="1" noChangeArrowheads="1"/>
        </xdr:cNvSpPr>
      </xdr:nvSpPr>
      <xdr:spPr bwMode="auto">
        <a:xfrm>
          <a:off x="704022" y="5316606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160020"/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703359" y="5316606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160020"/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703359" y="53166065"/>
          <a:ext cx="45024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298794"/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703359" y="5316606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298794"/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703359" y="5316606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298794"/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703359" y="5316606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298794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703359" y="53166065"/>
          <a:ext cx="450243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06414"/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703359" y="53166065"/>
          <a:ext cx="450243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243" cy="321654"/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703359" y="53166065"/>
          <a:ext cx="450243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76200"/>
    <xdr:sp macro="" textlink="">
      <xdr:nvSpPr>
        <xdr:cNvPr id="225" name="AutoShape 4"/>
        <xdr:cNvSpPr>
          <a:spLocks noChangeAspect="1" noChangeArrowheads="1"/>
        </xdr:cNvSpPr>
      </xdr:nvSpPr>
      <xdr:spPr bwMode="auto">
        <a:xfrm>
          <a:off x="704022" y="5316606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160020"/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703359" y="5316606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160020"/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703359" y="5316606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35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83820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704022" y="5316606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248</xdr:row>
      <xdr:rowOff>0</xdr:rowOff>
    </xdr:from>
    <xdr:ext cx="502920" cy="76200"/>
    <xdr:sp macro="" textlink="">
      <xdr:nvSpPr>
        <xdr:cNvPr id="239" name="AutoShape 4"/>
        <xdr:cNvSpPr>
          <a:spLocks noChangeAspect="1" noChangeArrowheads="1"/>
        </xdr:cNvSpPr>
      </xdr:nvSpPr>
      <xdr:spPr bwMode="auto">
        <a:xfrm>
          <a:off x="704022" y="5316606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160020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703359" y="5316606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160020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703359" y="53166065"/>
          <a:ext cx="45070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254692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703359" y="53166065"/>
          <a:ext cx="450706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18883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703359" y="53166065"/>
          <a:ext cx="450706" cy="3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34123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703359" y="53166065"/>
          <a:ext cx="450706" cy="33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248</xdr:row>
      <xdr:rowOff>0</xdr:rowOff>
    </xdr:from>
    <xdr:ext cx="450706" cy="341743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703359" y="53166065"/>
          <a:ext cx="450706" cy="341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76200</xdr:rowOff>
    </xdr:to>
    <xdr:sp macro="" textlink="">
      <xdr:nvSpPr>
        <xdr:cNvPr id="285" name="AutoShape 4"/>
        <xdr:cNvSpPr>
          <a:spLocks noChangeAspect="1" noChangeArrowheads="1"/>
        </xdr:cNvSpPr>
      </xdr:nvSpPr>
      <xdr:spPr bwMode="auto">
        <a:xfrm>
          <a:off x="1066800" y="207518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48779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922020" y="19634200"/>
          <a:ext cx="5943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48779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922020" y="19634200"/>
          <a:ext cx="5943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345</xdr:row>
      <xdr:rowOff>160020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922020" y="20751800"/>
          <a:ext cx="5943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345</xdr:row>
      <xdr:rowOff>160020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922020" y="20751800"/>
          <a:ext cx="5943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76200</xdr:rowOff>
    </xdr:to>
    <xdr:sp macro="" textlink="">
      <xdr:nvSpPr>
        <xdr:cNvPr id="299" name="AutoShape 4"/>
        <xdr:cNvSpPr>
          <a:spLocks noChangeAspect="1" noChangeArrowheads="1"/>
        </xdr:cNvSpPr>
      </xdr:nvSpPr>
      <xdr:spPr bwMode="auto">
        <a:xfrm>
          <a:off x="1066800" y="207518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48779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922020" y="19634200"/>
          <a:ext cx="5943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48779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922020" y="19634200"/>
          <a:ext cx="5943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345</xdr:row>
      <xdr:rowOff>160020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922020" y="20751800"/>
          <a:ext cx="5943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345</xdr:row>
      <xdr:rowOff>160020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922020" y="20751800"/>
          <a:ext cx="5943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64019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922020" y="19634200"/>
          <a:ext cx="5943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340</xdr:row>
      <xdr:rowOff>0</xdr:rowOff>
    </xdr:from>
    <xdr:to>
      <xdr:col>2</xdr:col>
      <xdr:colOff>446983</xdr:colOff>
      <xdr:row>341</xdr:row>
      <xdr:rowOff>71639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922020" y="19634200"/>
          <a:ext cx="5943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61711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922020" y="20751800"/>
          <a:ext cx="5943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61711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922020" y="20751800"/>
          <a:ext cx="5943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61711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922020" y="20751800"/>
          <a:ext cx="5943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61711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922020" y="20751800"/>
          <a:ext cx="5943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69331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922020" y="20751800"/>
          <a:ext cx="5943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446983</xdr:colOff>
      <xdr:row>346</xdr:row>
      <xdr:rowOff>84571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922020" y="20751800"/>
          <a:ext cx="5943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76200</xdr:rowOff>
    </xdr:to>
    <xdr:sp macro="" textlink="">
      <xdr:nvSpPr>
        <xdr:cNvPr id="329" name="AutoShape 4"/>
        <xdr:cNvSpPr>
          <a:spLocks noChangeAspect="1" noChangeArrowheads="1"/>
        </xdr:cNvSpPr>
      </xdr:nvSpPr>
      <xdr:spPr bwMode="auto">
        <a:xfrm>
          <a:off x="1066800" y="207518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31000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922020" y="20561300"/>
          <a:ext cx="5948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31000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922020" y="20561300"/>
          <a:ext cx="5948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345</xdr:row>
      <xdr:rowOff>160020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922020" y="20751800"/>
          <a:ext cx="5948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345</xdr:row>
      <xdr:rowOff>160020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922020" y="20751800"/>
          <a:ext cx="5948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83820</xdr:rowOff>
    </xdr:to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1066800" y="207518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502920</xdr:colOff>
      <xdr:row>345</xdr:row>
      <xdr:rowOff>76200</xdr:rowOff>
    </xdr:to>
    <xdr:sp macro="" textlink="">
      <xdr:nvSpPr>
        <xdr:cNvPr id="343" name="AutoShape 4"/>
        <xdr:cNvSpPr>
          <a:spLocks noChangeAspect="1" noChangeArrowheads="1"/>
        </xdr:cNvSpPr>
      </xdr:nvSpPr>
      <xdr:spPr bwMode="auto">
        <a:xfrm>
          <a:off x="1066800" y="207518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31000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922020" y="20561300"/>
          <a:ext cx="5948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31000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922020" y="20561300"/>
          <a:ext cx="5948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345</xdr:row>
      <xdr:rowOff>160020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922020" y="20751800"/>
          <a:ext cx="5948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345</xdr:row>
      <xdr:rowOff>160020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922020" y="20751800"/>
          <a:ext cx="5948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46240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922020" y="20561300"/>
          <a:ext cx="5948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344</xdr:row>
      <xdr:rowOff>0</xdr:rowOff>
    </xdr:from>
    <xdr:to>
      <xdr:col>2</xdr:col>
      <xdr:colOff>447446</xdr:colOff>
      <xdr:row>345</xdr:row>
      <xdr:rowOff>53860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922020" y="20561300"/>
          <a:ext cx="5948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345</xdr:row>
      <xdr:rowOff>0</xdr:rowOff>
    </xdr:from>
    <xdr:to>
      <xdr:col>2</xdr:col>
      <xdr:colOff>447446</xdr:colOff>
      <xdr:row>346</xdr:row>
      <xdr:rowOff>17609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922020" y="20751800"/>
          <a:ext cx="5948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76200"/>
    <xdr:sp macro="" textlink="">
      <xdr:nvSpPr>
        <xdr:cNvPr id="373" name="AutoShape 4"/>
        <xdr:cNvSpPr>
          <a:spLocks noChangeAspect="1" noChangeArrowheads="1"/>
        </xdr:cNvSpPr>
      </xdr:nvSpPr>
      <xdr:spPr bwMode="auto">
        <a:xfrm>
          <a:off x="1066800" y="625475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160020"/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922020" y="625475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160020"/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922020" y="625475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76200"/>
    <xdr:sp macro="" textlink="">
      <xdr:nvSpPr>
        <xdr:cNvPr id="379" name="AutoShape 4"/>
        <xdr:cNvSpPr>
          <a:spLocks noChangeAspect="1" noChangeArrowheads="1"/>
        </xdr:cNvSpPr>
      </xdr:nvSpPr>
      <xdr:spPr bwMode="auto">
        <a:xfrm>
          <a:off x="1066800" y="625475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160020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922020" y="625475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160020"/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922020" y="625475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298794"/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922020" y="625475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298794"/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922020" y="625475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298794"/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922020" y="625475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298794"/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922020" y="625475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06414"/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922020" y="625475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3556" cy="321654"/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922020" y="625475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76200"/>
    <xdr:sp macro="" textlink="">
      <xdr:nvSpPr>
        <xdr:cNvPr id="401" name="AutoShape 4"/>
        <xdr:cNvSpPr>
          <a:spLocks noChangeAspect="1" noChangeArrowheads="1"/>
        </xdr:cNvSpPr>
      </xdr:nvSpPr>
      <xdr:spPr bwMode="auto">
        <a:xfrm>
          <a:off x="1066800" y="625475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60353"/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922020" y="625475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60353"/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922020" y="625475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160020"/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922020" y="625475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160020"/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922020" y="625475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83820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1066800" y="625475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545</xdr:row>
      <xdr:rowOff>0</xdr:rowOff>
    </xdr:from>
    <xdr:ext cx="502920" cy="76200"/>
    <xdr:sp macro="" textlink="">
      <xdr:nvSpPr>
        <xdr:cNvPr id="415" name="AutoShape 4"/>
        <xdr:cNvSpPr>
          <a:spLocks noChangeAspect="1" noChangeArrowheads="1"/>
        </xdr:cNvSpPr>
      </xdr:nvSpPr>
      <xdr:spPr bwMode="auto">
        <a:xfrm>
          <a:off x="1066800" y="625475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60353"/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922020" y="625475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60353"/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922020" y="625475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160020"/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922020" y="625475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160020"/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922020" y="625475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75593"/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922020" y="625475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83213"/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922020" y="625475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545</xdr:row>
      <xdr:rowOff>0</xdr:rowOff>
    </xdr:from>
    <xdr:ext cx="454019" cy="254692"/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922020" y="625475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640522</xdr:colOff>
      <xdr:row>629</xdr:row>
      <xdr:rowOff>55218</xdr:rowOff>
    </xdr:from>
    <xdr:to>
      <xdr:col>2</xdr:col>
      <xdr:colOff>1143442</xdr:colOff>
      <xdr:row>629</xdr:row>
      <xdr:rowOff>139038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1579218" y="126834348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76200</xdr:rowOff>
    </xdr:to>
    <xdr:sp macro="" textlink="">
      <xdr:nvSpPr>
        <xdr:cNvPr id="445" name="AutoShape 4"/>
        <xdr:cNvSpPr>
          <a:spLocks noChangeAspect="1" noChangeArrowheads="1"/>
        </xdr:cNvSpPr>
      </xdr:nvSpPr>
      <xdr:spPr bwMode="auto">
        <a:xfrm>
          <a:off x="990600" y="21983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61479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922020" y="208661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61479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922020" y="208661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643</xdr:row>
      <xdr:rowOff>147320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922020" y="21983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643</xdr:row>
      <xdr:rowOff>147320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922020" y="21983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76200</xdr:rowOff>
    </xdr:to>
    <xdr:sp macro="" textlink="">
      <xdr:nvSpPr>
        <xdr:cNvPr id="459" name="AutoShape 4"/>
        <xdr:cNvSpPr>
          <a:spLocks noChangeAspect="1" noChangeArrowheads="1"/>
        </xdr:cNvSpPr>
      </xdr:nvSpPr>
      <xdr:spPr bwMode="auto">
        <a:xfrm>
          <a:off x="990600" y="21983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61479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922020" y="208661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61479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922020" y="208661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643</xdr:row>
      <xdr:rowOff>147320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922020" y="21983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643</xdr:row>
      <xdr:rowOff>147320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922020" y="21983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76719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922020" y="208661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638</xdr:row>
      <xdr:rowOff>0</xdr:rowOff>
    </xdr:from>
    <xdr:to>
      <xdr:col>2</xdr:col>
      <xdr:colOff>446983</xdr:colOff>
      <xdr:row>639</xdr:row>
      <xdr:rowOff>84339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922020" y="208661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36311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922020" y="219837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36311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922020" y="219837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36311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922020" y="219837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36311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922020" y="219837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43931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922020" y="219837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446983</xdr:colOff>
      <xdr:row>644</xdr:row>
      <xdr:rowOff>59171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922020" y="219837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76200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990600" y="21983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31000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922020" y="217932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31000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922020" y="217932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147320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922020" y="21983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147320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922020" y="21983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500" name="AutoShape 1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83820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990600" y="21983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502920</xdr:colOff>
      <xdr:row>643</xdr:row>
      <xdr:rowOff>76200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990600" y="21983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31000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922020" y="217932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31000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922020" y="217932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147320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922020" y="21983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147320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922020" y="21983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46240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922020" y="217932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642</xdr:row>
      <xdr:rowOff>0</xdr:rowOff>
    </xdr:from>
    <xdr:to>
      <xdr:col>2</xdr:col>
      <xdr:colOff>447446</xdr:colOff>
      <xdr:row>643</xdr:row>
      <xdr:rowOff>53860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922020" y="217932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447446</xdr:colOff>
      <xdr:row>643</xdr:row>
      <xdr:rowOff>182709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922020" y="219837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76200</xdr:rowOff>
    </xdr:to>
    <xdr:sp macro="" textlink="">
      <xdr:nvSpPr>
        <xdr:cNvPr id="533" name="AutoShape 4"/>
        <xdr:cNvSpPr>
          <a:spLocks noChangeAspect="1" noChangeArrowheads="1"/>
        </xdr:cNvSpPr>
      </xdr:nvSpPr>
      <xdr:spPr bwMode="auto">
        <a:xfrm>
          <a:off x="990600" y="19685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48779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922020" y="185674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48779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922020" y="185674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864</xdr:row>
      <xdr:rowOff>147320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922020" y="19685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864</xdr:row>
      <xdr:rowOff>147320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922020" y="19685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44" name="AutoShape 1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76200</xdr:rowOff>
    </xdr:to>
    <xdr:sp macro="" textlink="">
      <xdr:nvSpPr>
        <xdr:cNvPr id="547" name="AutoShape 4"/>
        <xdr:cNvSpPr>
          <a:spLocks noChangeAspect="1" noChangeArrowheads="1"/>
        </xdr:cNvSpPr>
      </xdr:nvSpPr>
      <xdr:spPr bwMode="auto">
        <a:xfrm>
          <a:off x="990600" y="19685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48779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922020" y="185674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48779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922020" y="185674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864</xdr:row>
      <xdr:rowOff>147320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922020" y="19685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864</xdr:row>
      <xdr:rowOff>147320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922020" y="19685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64019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922020" y="185674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859</xdr:row>
      <xdr:rowOff>0</xdr:rowOff>
    </xdr:from>
    <xdr:to>
      <xdr:col>2</xdr:col>
      <xdr:colOff>446983</xdr:colOff>
      <xdr:row>860</xdr:row>
      <xdr:rowOff>71639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922020" y="185674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36309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922020" y="19685000"/>
          <a:ext cx="518160" cy="29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36309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922020" y="19685000"/>
          <a:ext cx="518160" cy="29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36309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922020" y="19685000"/>
          <a:ext cx="518160" cy="29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36309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922020" y="19685000"/>
          <a:ext cx="518160" cy="29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43929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922020" y="19685000"/>
          <a:ext cx="518160" cy="302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446983</xdr:colOff>
      <xdr:row>865</xdr:row>
      <xdr:rowOff>59169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922020" y="19685000"/>
          <a:ext cx="518160" cy="31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76200</xdr:rowOff>
    </xdr:to>
    <xdr:sp macro="" textlink="">
      <xdr:nvSpPr>
        <xdr:cNvPr id="577" name="AutoShape 4"/>
        <xdr:cNvSpPr>
          <a:spLocks noChangeAspect="1" noChangeArrowheads="1"/>
        </xdr:cNvSpPr>
      </xdr:nvSpPr>
      <xdr:spPr bwMode="auto">
        <a:xfrm>
          <a:off x="990600" y="19685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56401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922020" y="194945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56401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922020" y="194945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147320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922020" y="19685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147320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922020" y="19685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88" name="AutoShape 1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83820</xdr:rowOff>
    </xdr:to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90600" y="19685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864</xdr:row>
      <xdr:rowOff>0</xdr:rowOff>
    </xdr:from>
    <xdr:to>
      <xdr:col>2</xdr:col>
      <xdr:colOff>502920</xdr:colOff>
      <xdr:row>864</xdr:row>
      <xdr:rowOff>76200</xdr:rowOff>
    </xdr:to>
    <xdr:sp macro="" textlink="">
      <xdr:nvSpPr>
        <xdr:cNvPr id="591" name="AutoShape 4"/>
        <xdr:cNvSpPr>
          <a:spLocks noChangeAspect="1" noChangeArrowheads="1"/>
        </xdr:cNvSpPr>
      </xdr:nvSpPr>
      <xdr:spPr bwMode="auto">
        <a:xfrm>
          <a:off x="990600" y="19685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56401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922020" y="194945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56401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922020" y="194945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147320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922020" y="19685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147320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922020" y="19685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71641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922020" y="194945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863</xdr:row>
      <xdr:rowOff>0</xdr:rowOff>
    </xdr:from>
    <xdr:to>
      <xdr:col>2</xdr:col>
      <xdr:colOff>447446</xdr:colOff>
      <xdr:row>864</xdr:row>
      <xdr:rowOff>79261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922020" y="194945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864</xdr:row>
      <xdr:rowOff>0</xdr:rowOff>
    </xdr:from>
    <xdr:to>
      <xdr:col>2</xdr:col>
      <xdr:colOff>447446</xdr:colOff>
      <xdr:row>864</xdr:row>
      <xdr:rowOff>182707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922020" y="19685000"/>
          <a:ext cx="518623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76200"/>
    <xdr:sp macro="" textlink="">
      <xdr:nvSpPr>
        <xdr:cNvPr id="621" name="AutoShape 4"/>
        <xdr:cNvSpPr>
          <a:spLocks noChangeAspect="1" noChangeArrowheads="1"/>
        </xdr:cNvSpPr>
      </xdr:nvSpPr>
      <xdr:spPr bwMode="auto">
        <a:xfrm>
          <a:off x="990600" y="41376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160020"/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922020" y="413766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160020"/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922020" y="413766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76200"/>
    <xdr:sp macro="" textlink="">
      <xdr:nvSpPr>
        <xdr:cNvPr id="627" name="AutoShape 4"/>
        <xdr:cNvSpPr>
          <a:spLocks noChangeAspect="1" noChangeArrowheads="1"/>
        </xdr:cNvSpPr>
      </xdr:nvSpPr>
      <xdr:spPr bwMode="auto">
        <a:xfrm>
          <a:off x="990600" y="41376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160020"/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922020" y="413766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160020"/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922020" y="41376600"/>
          <a:ext cx="453556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298794"/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922020" y="413766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298794"/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922020" y="413766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298794"/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922020" y="413766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298794"/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922020" y="41376600"/>
          <a:ext cx="453556" cy="29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06414"/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922020" y="41376600"/>
          <a:ext cx="453556" cy="306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3556" cy="321654"/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922020" y="41376600"/>
          <a:ext cx="453556" cy="3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76200"/>
    <xdr:sp macro="" textlink="">
      <xdr:nvSpPr>
        <xdr:cNvPr id="649" name="AutoShape 4"/>
        <xdr:cNvSpPr>
          <a:spLocks noChangeAspect="1" noChangeArrowheads="1"/>
        </xdr:cNvSpPr>
      </xdr:nvSpPr>
      <xdr:spPr bwMode="auto">
        <a:xfrm>
          <a:off x="990600" y="41376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60353"/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922020" y="413766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60353"/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922020" y="413766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160020"/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922020" y="413766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160020"/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922020" y="413766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83820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90600" y="41376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964</xdr:row>
      <xdr:rowOff>0</xdr:rowOff>
    </xdr:from>
    <xdr:ext cx="502920" cy="76200"/>
    <xdr:sp macro="" textlink="">
      <xdr:nvSpPr>
        <xdr:cNvPr id="663" name="AutoShape 4"/>
        <xdr:cNvSpPr>
          <a:spLocks noChangeAspect="1" noChangeArrowheads="1"/>
        </xdr:cNvSpPr>
      </xdr:nvSpPr>
      <xdr:spPr bwMode="auto">
        <a:xfrm>
          <a:off x="990600" y="41376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60353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922020" y="413766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60353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922020" y="41376600"/>
          <a:ext cx="454019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160020"/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922020" y="413766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160020"/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922020" y="41376600"/>
          <a:ext cx="45401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75593"/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922020" y="41376600"/>
          <a:ext cx="454019" cy="275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83213"/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922020" y="41376600"/>
          <a:ext cx="454019" cy="28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964</xdr:row>
      <xdr:rowOff>0</xdr:rowOff>
    </xdr:from>
    <xdr:ext cx="454019" cy="254692"/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922020" y="41376600"/>
          <a:ext cx="454019" cy="254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76200</xdr:rowOff>
    </xdr:to>
    <xdr:sp macro="" textlink="">
      <xdr:nvSpPr>
        <xdr:cNvPr id="693" name="AutoShape 4"/>
        <xdr:cNvSpPr>
          <a:spLocks noChangeAspect="1" noChangeArrowheads="1"/>
        </xdr:cNvSpPr>
      </xdr:nvSpPr>
      <xdr:spPr bwMode="auto">
        <a:xfrm>
          <a:off x="990600" y="60198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31097</xdr:rowOff>
    </xdr:to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922020" y="601980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31097</xdr:rowOff>
    </xdr:to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922020" y="601980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1245</xdr:row>
      <xdr:rowOff>160020</xdr:rowOff>
    </xdr:to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922020" y="60198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1245</xdr:row>
      <xdr:rowOff>160020</xdr:rowOff>
    </xdr:to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922020" y="60198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76200</xdr:rowOff>
    </xdr:to>
    <xdr:sp macro="" textlink="">
      <xdr:nvSpPr>
        <xdr:cNvPr id="707" name="AutoShape 4"/>
        <xdr:cNvSpPr>
          <a:spLocks noChangeAspect="1" noChangeArrowheads="1"/>
        </xdr:cNvSpPr>
      </xdr:nvSpPr>
      <xdr:spPr bwMode="auto">
        <a:xfrm>
          <a:off x="990600" y="60198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31097</xdr:rowOff>
    </xdr:to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922020" y="601980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31097</xdr:rowOff>
    </xdr:to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922020" y="60198000"/>
          <a:ext cx="518160" cy="26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1245</xdr:row>
      <xdr:rowOff>160020</xdr:rowOff>
    </xdr:to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922020" y="60198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1245</xdr:row>
      <xdr:rowOff>160020</xdr:rowOff>
    </xdr:to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922020" y="601980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46337</xdr:rowOff>
    </xdr:to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922020" y="60198000"/>
          <a:ext cx="518160" cy="28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53957</xdr:rowOff>
    </xdr:to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922020" y="60198000"/>
          <a:ext cx="518160" cy="292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77159</xdr:rowOff>
    </xdr:to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922020" y="60198000"/>
          <a:ext cx="518160" cy="31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77159</xdr:rowOff>
    </xdr:to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922020" y="60198000"/>
          <a:ext cx="518160" cy="31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77159</xdr:rowOff>
    </xdr:to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922020" y="60198000"/>
          <a:ext cx="518160" cy="31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77159</xdr:rowOff>
    </xdr:to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922020" y="60198000"/>
          <a:ext cx="518160" cy="31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84779</xdr:rowOff>
    </xdr:to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922020" y="60198000"/>
          <a:ext cx="518160" cy="32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446983</xdr:colOff>
      <xdr:row>1247</xdr:row>
      <xdr:rowOff>100019</xdr:rowOff>
    </xdr:to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922020" y="60198000"/>
          <a:ext cx="518160" cy="33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76200</xdr:rowOff>
    </xdr:to>
    <xdr:sp macro="" textlink="">
      <xdr:nvSpPr>
        <xdr:cNvPr id="737" name="AutoShape 4"/>
        <xdr:cNvSpPr>
          <a:spLocks noChangeAspect="1" noChangeArrowheads="1"/>
        </xdr:cNvSpPr>
      </xdr:nvSpPr>
      <xdr:spPr bwMode="auto">
        <a:xfrm>
          <a:off x="990600" y="60198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97248</xdr:rowOff>
    </xdr:to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922020" y="60198000"/>
          <a:ext cx="518623" cy="33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97248</xdr:rowOff>
    </xdr:to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922020" y="60198000"/>
          <a:ext cx="518623" cy="33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1245</xdr:row>
      <xdr:rowOff>160020</xdr:rowOff>
    </xdr:to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922020" y="60198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1245</xdr:row>
      <xdr:rowOff>160020</xdr:rowOff>
    </xdr:to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922020" y="60198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83820</xdr:rowOff>
    </xdr:to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90600" y="601980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1245</xdr:row>
      <xdr:rowOff>0</xdr:rowOff>
    </xdr:from>
    <xdr:to>
      <xdr:col>2</xdr:col>
      <xdr:colOff>502920</xdr:colOff>
      <xdr:row>1245</xdr:row>
      <xdr:rowOff>76200</xdr:rowOff>
    </xdr:to>
    <xdr:sp macro="" textlink="">
      <xdr:nvSpPr>
        <xdr:cNvPr id="751" name="AutoShape 4"/>
        <xdr:cNvSpPr>
          <a:spLocks noChangeAspect="1" noChangeArrowheads="1"/>
        </xdr:cNvSpPr>
      </xdr:nvSpPr>
      <xdr:spPr bwMode="auto">
        <a:xfrm>
          <a:off x="990600" y="601980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97248</xdr:rowOff>
    </xdr:to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922020" y="60198000"/>
          <a:ext cx="518623" cy="33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97248</xdr:rowOff>
    </xdr:to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922020" y="60198000"/>
          <a:ext cx="518623" cy="33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1245</xdr:row>
      <xdr:rowOff>160020</xdr:rowOff>
    </xdr:to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922020" y="60198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1245</xdr:row>
      <xdr:rowOff>160020</xdr:rowOff>
    </xdr:to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922020" y="601980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112488</xdr:rowOff>
    </xdr:to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922020" y="60198000"/>
          <a:ext cx="518623" cy="35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120108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922020" y="60198000"/>
          <a:ext cx="518623" cy="358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33057</xdr:rowOff>
    </xdr:to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922020" y="60198000"/>
          <a:ext cx="518623" cy="27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38718</xdr:rowOff>
    </xdr:to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922020" y="601980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38718</xdr:rowOff>
    </xdr:to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922020" y="601980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38718</xdr:rowOff>
    </xdr:to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922020" y="601980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38718</xdr:rowOff>
    </xdr:to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922020" y="601980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53958</xdr:rowOff>
    </xdr:to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922020" y="601980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1245</xdr:row>
      <xdr:rowOff>0</xdr:rowOff>
    </xdr:from>
    <xdr:to>
      <xdr:col>2</xdr:col>
      <xdr:colOff>447446</xdr:colOff>
      <xdr:row>1247</xdr:row>
      <xdr:rowOff>61578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922020" y="601980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76200</xdr:rowOff>
    </xdr:to>
    <xdr:sp macro="" textlink="">
      <xdr:nvSpPr>
        <xdr:cNvPr id="797" name="AutoShape 4"/>
        <xdr:cNvSpPr>
          <a:spLocks noChangeAspect="1" noChangeArrowheads="1"/>
        </xdr:cNvSpPr>
      </xdr:nvSpPr>
      <xdr:spPr bwMode="auto">
        <a:xfrm>
          <a:off x="990600" y="583819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80259</xdr:rowOff>
    </xdr:to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922020" y="58381900"/>
          <a:ext cx="51816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80259</xdr:rowOff>
    </xdr:to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922020" y="58381900"/>
          <a:ext cx="51816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1238</xdr:row>
      <xdr:rowOff>160020</xdr:rowOff>
    </xdr:to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922020" y="583819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1238</xdr:row>
      <xdr:rowOff>160020</xdr:rowOff>
    </xdr:to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922020" y="583819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83820</xdr:rowOff>
    </xdr:to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90600" y="58381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1238</xdr:row>
      <xdr:rowOff>0</xdr:rowOff>
    </xdr:from>
    <xdr:to>
      <xdr:col>2</xdr:col>
      <xdr:colOff>502920</xdr:colOff>
      <xdr:row>1238</xdr:row>
      <xdr:rowOff>76200</xdr:rowOff>
    </xdr:to>
    <xdr:sp macro="" textlink="">
      <xdr:nvSpPr>
        <xdr:cNvPr id="811" name="AutoShape 4"/>
        <xdr:cNvSpPr>
          <a:spLocks noChangeAspect="1" noChangeArrowheads="1"/>
        </xdr:cNvSpPr>
      </xdr:nvSpPr>
      <xdr:spPr bwMode="auto">
        <a:xfrm>
          <a:off x="990600" y="583819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80259</xdr:rowOff>
    </xdr:to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922020" y="58381900"/>
          <a:ext cx="51816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80259</xdr:rowOff>
    </xdr:to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922020" y="58381900"/>
          <a:ext cx="51816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1238</xdr:row>
      <xdr:rowOff>160020</xdr:rowOff>
    </xdr:to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922020" y="583819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1238</xdr:row>
      <xdr:rowOff>160020</xdr:rowOff>
    </xdr:to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922020" y="583819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87879</xdr:rowOff>
    </xdr:to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922020" y="58381900"/>
          <a:ext cx="51816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446983</xdr:colOff>
      <xdr:row>1239</xdr:row>
      <xdr:rowOff>103119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922020" y="58381900"/>
          <a:ext cx="51816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72639</xdr:rowOff>
    </xdr:to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922020" y="58381900"/>
          <a:ext cx="457200" cy="2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72639</xdr:rowOff>
    </xdr:to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922020" y="58381900"/>
          <a:ext cx="457200" cy="2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72639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922020" y="58381900"/>
          <a:ext cx="457200" cy="2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72639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922020" y="58381900"/>
          <a:ext cx="457200" cy="2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80259</xdr:rowOff>
    </xdr:to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922020" y="58381900"/>
          <a:ext cx="457200" cy="29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87879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922020" y="58381900"/>
          <a:ext cx="457200" cy="29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857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60124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922020" y="1917700"/>
          <a:ext cx="518160" cy="27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60124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922020" y="1917700"/>
          <a:ext cx="518160" cy="27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965</xdr:row>
      <xdr:rowOff>160020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922020" y="1917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965</xdr:row>
      <xdr:rowOff>160020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922020" y="1917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871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60124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922020" y="1917700"/>
          <a:ext cx="518160" cy="27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60124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922020" y="1917700"/>
          <a:ext cx="518160" cy="27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965</xdr:row>
      <xdr:rowOff>160020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922020" y="1917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965</xdr:row>
      <xdr:rowOff>160020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922020" y="19177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75364</xdr:rowOff>
    </xdr:to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922020" y="1917700"/>
          <a:ext cx="518160" cy="28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82984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922020" y="1917700"/>
          <a:ext cx="518160" cy="29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66706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922020" y="1917700"/>
          <a:ext cx="518160" cy="27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66706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922020" y="1917700"/>
          <a:ext cx="518160" cy="27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66706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922020" y="1917700"/>
          <a:ext cx="518160" cy="27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66706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922020" y="1917700"/>
          <a:ext cx="518160" cy="27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74326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922020" y="1917700"/>
          <a:ext cx="518160" cy="28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446983</xdr:colOff>
      <xdr:row>966</xdr:row>
      <xdr:rowOff>89566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922020" y="1917700"/>
          <a:ext cx="518160" cy="29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103119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922020" y="58381900"/>
          <a:ext cx="457200" cy="31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118359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922020" y="58381900"/>
          <a:ext cx="457200" cy="32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1238</xdr:row>
      <xdr:rowOff>0</xdr:rowOff>
    </xdr:from>
    <xdr:to>
      <xdr:col>2</xdr:col>
      <xdr:colOff>386023</xdr:colOff>
      <xdr:row>1239</xdr:row>
      <xdr:rowOff>110739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922020" y="58381900"/>
          <a:ext cx="457200" cy="32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455295</xdr:colOff>
      <xdr:row>1239</xdr:row>
      <xdr:rowOff>66261</xdr:rowOff>
    </xdr:from>
    <xdr:to>
      <xdr:col>2</xdr:col>
      <xdr:colOff>386023</xdr:colOff>
      <xdr:row>1239</xdr:row>
      <xdr:rowOff>376288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874395" y="58625961"/>
          <a:ext cx="504825" cy="52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917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118490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922020" y="1917700"/>
          <a:ext cx="457200" cy="328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118490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922020" y="1917700"/>
          <a:ext cx="457200" cy="328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965</xdr:row>
      <xdr:rowOff>158115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922020" y="1917700"/>
          <a:ext cx="45720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965</xdr:row>
      <xdr:rowOff>158115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922020" y="1917700"/>
          <a:ext cx="45720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91440</xdr:rowOff>
    </xdr:to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90600" y="19177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931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118490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922020" y="1917700"/>
          <a:ext cx="457200" cy="328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118490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922020" y="1917700"/>
          <a:ext cx="457200" cy="328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965</xdr:row>
      <xdr:rowOff>158115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922020" y="1917700"/>
          <a:ext cx="45720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965</xdr:row>
      <xdr:rowOff>158115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922020" y="1917700"/>
          <a:ext cx="45720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133730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922020" y="1917700"/>
          <a:ext cx="457200" cy="344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386023</xdr:colOff>
      <xdr:row>966</xdr:row>
      <xdr:rowOff>141350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922020" y="1917700"/>
          <a:ext cx="457200" cy="351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945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67745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922020" y="1917700"/>
          <a:ext cx="518623" cy="27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67745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922020" y="1917700"/>
          <a:ext cx="518623" cy="27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965</xdr:row>
      <xdr:rowOff>160020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922020" y="1917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965</xdr:row>
      <xdr:rowOff>160020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922020" y="1917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83820</xdr:rowOff>
    </xdr:to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90600" y="19177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965</xdr:row>
      <xdr:rowOff>0</xdr:rowOff>
    </xdr:from>
    <xdr:to>
      <xdr:col>2</xdr:col>
      <xdr:colOff>502920</xdr:colOff>
      <xdr:row>965</xdr:row>
      <xdr:rowOff>76200</xdr:rowOff>
    </xdr:to>
    <xdr:sp macro="" textlink="">
      <xdr:nvSpPr>
        <xdr:cNvPr id="959" name="AutoShape 4"/>
        <xdr:cNvSpPr>
          <a:spLocks noChangeAspect="1" noChangeArrowheads="1"/>
        </xdr:cNvSpPr>
      </xdr:nvSpPr>
      <xdr:spPr bwMode="auto">
        <a:xfrm>
          <a:off x="990600" y="19177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67745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922020" y="1917700"/>
          <a:ext cx="518623" cy="27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67745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922020" y="1917700"/>
          <a:ext cx="518623" cy="27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965</xdr:row>
      <xdr:rowOff>160020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922020" y="1917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965</xdr:row>
      <xdr:rowOff>160020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922020" y="19177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82985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922020" y="1917700"/>
          <a:ext cx="518623" cy="29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90605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922020" y="1917700"/>
          <a:ext cx="518623" cy="30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965</xdr:row>
      <xdr:rowOff>0</xdr:rowOff>
    </xdr:from>
    <xdr:to>
      <xdr:col>2</xdr:col>
      <xdr:colOff>447446</xdr:colOff>
      <xdr:row>966</xdr:row>
      <xdr:rowOff>28954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922020" y="1917700"/>
          <a:ext cx="518623" cy="2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017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44449"/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922020" y="21831300"/>
          <a:ext cx="449829" cy="244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44449"/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922020" y="21831300"/>
          <a:ext cx="449829" cy="244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160020"/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922020" y="21831300"/>
          <a:ext cx="44982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160020"/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922020" y="21831300"/>
          <a:ext cx="44982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031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44449"/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922020" y="21831300"/>
          <a:ext cx="449829" cy="244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44449"/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922020" y="21831300"/>
          <a:ext cx="449829" cy="244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160020"/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922020" y="21831300"/>
          <a:ext cx="44982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160020"/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922020" y="21831300"/>
          <a:ext cx="449829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9689"/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922020" y="21831300"/>
          <a:ext cx="449829" cy="2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67309"/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922020" y="21831300"/>
          <a:ext cx="449829" cy="26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1031"/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922020" y="21831300"/>
          <a:ext cx="449829" cy="25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1031"/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922020" y="21831300"/>
          <a:ext cx="449829" cy="25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1031"/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922020" y="21831300"/>
          <a:ext cx="449829" cy="25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1031"/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922020" y="21831300"/>
          <a:ext cx="449829" cy="25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58651"/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922020" y="21831300"/>
          <a:ext cx="449829" cy="25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49829" cy="273891"/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922020" y="21831300"/>
          <a:ext cx="449829" cy="27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061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02815"/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922020" y="21831300"/>
          <a:ext cx="388869" cy="30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02815"/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922020" y="21831300"/>
          <a:ext cx="388869" cy="30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158115"/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922020" y="21831300"/>
          <a:ext cx="388869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158115"/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922020" y="21831300"/>
          <a:ext cx="388869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075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02815"/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922020" y="21831300"/>
          <a:ext cx="388869" cy="30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02815"/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922020" y="21831300"/>
          <a:ext cx="388869" cy="30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158115"/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922020" y="21831300"/>
          <a:ext cx="388869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158115"/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922020" y="21831300"/>
          <a:ext cx="388869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18055"/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922020" y="21831300"/>
          <a:ext cx="388869" cy="318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8869" cy="325675"/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922020" y="21831300"/>
          <a:ext cx="388869" cy="3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089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52070"/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922020" y="21831300"/>
          <a:ext cx="450292" cy="25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52070"/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922020" y="21831300"/>
          <a:ext cx="450292" cy="25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160020"/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922020" y="21831300"/>
          <a:ext cx="4502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160020"/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922020" y="21831300"/>
          <a:ext cx="4502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83820"/>
    <xdr:sp macro="" textlink="">
      <xdr:nvSpPr>
        <xdr:cNvPr id="1102" name="AutoShape 3"/>
        <xdr:cNvSpPr>
          <a:spLocks noChangeAspect="1" noChangeArrowheads="1"/>
        </xdr:cNvSpPr>
      </xdr:nvSpPr>
      <xdr:spPr bwMode="auto">
        <a:xfrm>
          <a:off x="990600" y="218313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103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52070"/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922020" y="21831300"/>
          <a:ext cx="450292" cy="25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52070"/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922020" y="21831300"/>
          <a:ext cx="450292" cy="25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160020"/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922020" y="21831300"/>
          <a:ext cx="4502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160020"/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922020" y="21831300"/>
          <a:ext cx="4502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67310"/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922020" y="21831300"/>
          <a:ext cx="450292" cy="2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74930"/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922020" y="21831300"/>
          <a:ext cx="450292" cy="27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450292" cy="213279"/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922020" y="21831300"/>
          <a:ext cx="450292" cy="213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133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383"/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383"/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91440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90600" y="21831300"/>
          <a:ext cx="5029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1065</xdr:row>
      <xdr:rowOff>0</xdr:rowOff>
    </xdr:from>
    <xdr:ext cx="502920" cy="76200"/>
    <xdr:sp macro="" textlink="">
      <xdr:nvSpPr>
        <xdr:cNvPr id="1147" name="AutoShape 4"/>
        <xdr:cNvSpPr>
          <a:spLocks noChangeAspect="1" noChangeArrowheads="1"/>
        </xdr:cNvSpPr>
      </xdr:nvSpPr>
      <xdr:spPr bwMode="auto">
        <a:xfrm>
          <a:off x="990600" y="218313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383"/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383"/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8421"/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922020" y="21831300"/>
          <a:ext cx="389332" cy="168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1065</xdr:row>
      <xdr:rowOff>0</xdr:rowOff>
    </xdr:from>
    <xdr:ext cx="389332" cy="167035"/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922020" y="21831300"/>
          <a:ext cx="389332" cy="16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76200</xdr:rowOff>
    </xdr:to>
    <xdr:sp macro="" textlink="">
      <xdr:nvSpPr>
        <xdr:cNvPr id="1161" name="AutoShape 4"/>
        <xdr:cNvSpPr>
          <a:spLocks noChangeAspect="1" noChangeArrowheads="1"/>
        </xdr:cNvSpPr>
      </xdr:nvSpPr>
      <xdr:spPr bwMode="auto">
        <a:xfrm>
          <a:off x="990600" y="2162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71004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922020" y="20510500"/>
          <a:ext cx="518160" cy="27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71004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922020" y="20510500"/>
          <a:ext cx="518160" cy="27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1064</xdr:row>
      <xdr:rowOff>147320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922020" y="216281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1064</xdr:row>
      <xdr:rowOff>147320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922020" y="216281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76200</xdr:rowOff>
    </xdr:to>
    <xdr:sp macro="" textlink="">
      <xdr:nvSpPr>
        <xdr:cNvPr id="1175" name="AutoShape 4"/>
        <xdr:cNvSpPr>
          <a:spLocks noChangeAspect="1" noChangeArrowheads="1"/>
        </xdr:cNvSpPr>
      </xdr:nvSpPr>
      <xdr:spPr bwMode="auto">
        <a:xfrm>
          <a:off x="990600" y="2162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71004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922020" y="20510500"/>
          <a:ext cx="518160" cy="27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71004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922020" y="20510500"/>
          <a:ext cx="518160" cy="27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1064</xdr:row>
      <xdr:rowOff>147320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922020" y="216281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1064</xdr:row>
      <xdr:rowOff>147320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922020" y="216281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86244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922020" y="20510500"/>
          <a:ext cx="518160" cy="2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1059</xdr:row>
      <xdr:rowOff>0</xdr:rowOff>
    </xdr:from>
    <xdr:to>
      <xdr:col>2</xdr:col>
      <xdr:colOff>446983</xdr:colOff>
      <xdr:row>1060</xdr:row>
      <xdr:rowOff>93864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922020" y="20510500"/>
          <a:ext cx="518160" cy="301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83936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922020" y="21628100"/>
          <a:ext cx="518160" cy="34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83936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922020" y="21628100"/>
          <a:ext cx="518160" cy="34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83936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922020" y="21628100"/>
          <a:ext cx="518160" cy="34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83936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922020" y="21628100"/>
          <a:ext cx="518160" cy="34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91556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922020" y="21628100"/>
          <a:ext cx="518160" cy="35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446983</xdr:colOff>
      <xdr:row>1065</xdr:row>
      <xdr:rowOff>97271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922020" y="21628100"/>
          <a:ext cx="518160" cy="38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76200</xdr:rowOff>
    </xdr:to>
    <xdr:sp macro="" textlink="">
      <xdr:nvSpPr>
        <xdr:cNvPr id="1205" name="AutoShape 4"/>
        <xdr:cNvSpPr>
          <a:spLocks noChangeAspect="1" noChangeArrowheads="1"/>
        </xdr:cNvSpPr>
      </xdr:nvSpPr>
      <xdr:spPr bwMode="auto">
        <a:xfrm>
          <a:off x="990600" y="2162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40525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922020" y="21437600"/>
          <a:ext cx="518623" cy="28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40525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922020" y="21437600"/>
          <a:ext cx="518623" cy="28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1064</xdr:row>
      <xdr:rowOff>147320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922020" y="216281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1064</xdr:row>
      <xdr:rowOff>147320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922020" y="216281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83820</xdr:rowOff>
    </xdr:to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90600" y="2162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1064</xdr:row>
      <xdr:rowOff>0</xdr:rowOff>
    </xdr:from>
    <xdr:to>
      <xdr:col>2</xdr:col>
      <xdr:colOff>502920</xdr:colOff>
      <xdr:row>1064</xdr:row>
      <xdr:rowOff>76200</xdr:rowOff>
    </xdr:to>
    <xdr:sp macro="" textlink="">
      <xdr:nvSpPr>
        <xdr:cNvPr id="1219" name="AutoShape 4"/>
        <xdr:cNvSpPr>
          <a:spLocks noChangeAspect="1" noChangeArrowheads="1"/>
        </xdr:cNvSpPr>
      </xdr:nvSpPr>
      <xdr:spPr bwMode="auto">
        <a:xfrm>
          <a:off x="990600" y="2162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40525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922020" y="21437600"/>
          <a:ext cx="518623" cy="28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40525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922020" y="21437600"/>
          <a:ext cx="518623" cy="28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1064</xdr:row>
      <xdr:rowOff>147320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922020" y="216281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1064</xdr:row>
      <xdr:rowOff>147320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922020" y="216281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55765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922020" y="21437600"/>
          <a:ext cx="518623" cy="30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1063</xdr:row>
      <xdr:rowOff>0</xdr:rowOff>
    </xdr:from>
    <xdr:to>
      <xdr:col>2</xdr:col>
      <xdr:colOff>447446</xdr:colOff>
      <xdr:row>1064</xdr:row>
      <xdr:rowOff>63385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922020" y="21437600"/>
          <a:ext cx="518623" cy="30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1064</xdr:row>
      <xdr:rowOff>0</xdr:rowOff>
    </xdr:from>
    <xdr:to>
      <xdr:col>2</xdr:col>
      <xdr:colOff>447446</xdr:colOff>
      <xdr:row>1065</xdr:row>
      <xdr:rowOff>39834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922020" y="21628100"/>
          <a:ext cx="518623" cy="298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76200</xdr:rowOff>
    </xdr:to>
    <xdr:sp macro="" textlink="">
      <xdr:nvSpPr>
        <xdr:cNvPr id="1249" name="AutoShape 4"/>
        <xdr:cNvSpPr>
          <a:spLocks noChangeAspect="1" noChangeArrowheads="1"/>
        </xdr:cNvSpPr>
      </xdr:nvSpPr>
      <xdr:spPr bwMode="auto">
        <a:xfrm>
          <a:off x="990600" y="18262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61477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922020" y="17145000"/>
          <a:ext cx="518160" cy="26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61477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922020" y="17145000"/>
          <a:ext cx="518160" cy="26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1329</xdr:row>
      <xdr:rowOff>160020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922020" y="182626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1329</xdr:row>
      <xdr:rowOff>160020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922020" y="182626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76200</xdr:rowOff>
    </xdr:to>
    <xdr:sp macro="" textlink="">
      <xdr:nvSpPr>
        <xdr:cNvPr id="1263" name="AutoShape 4"/>
        <xdr:cNvSpPr>
          <a:spLocks noChangeAspect="1" noChangeArrowheads="1"/>
        </xdr:cNvSpPr>
      </xdr:nvSpPr>
      <xdr:spPr bwMode="auto">
        <a:xfrm>
          <a:off x="990600" y="18262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61477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922020" y="17145000"/>
          <a:ext cx="518160" cy="26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61477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922020" y="17145000"/>
          <a:ext cx="518160" cy="26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1329</xdr:row>
      <xdr:rowOff>160020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922020" y="182626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1329</xdr:row>
      <xdr:rowOff>160020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922020" y="182626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76717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922020" y="17145000"/>
          <a:ext cx="518160" cy="28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1324</xdr:row>
      <xdr:rowOff>0</xdr:rowOff>
    </xdr:from>
    <xdr:to>
      <xdr:col>2</xdr:col>
      <xdr:colOff>446983</xdr:colOff>
      <xdr:row>1325</xdr:row>
      <xdr:rowOff>84337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922020" y="17145000"/>
          <a:ext cx="518160" cy="29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33211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922020" y="18262600"/>
          <a:ext cx="518160" cy="294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33211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922020" y="18262600"/>
          <a:ext cx="518160" cy="294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33211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922020" y="18262600"/>
          <a:ext cx="518160" cy="294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33211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922020" y="18262600"/>
          <a:ext cx="518160" cy="294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40831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922020" y="18262600"/>
          <a:ext cx="518160" cy="30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446983</xdr:colOff>
      <xdr:row>1331</xdr:row>
      <xdr:rowOff>56071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922020" y="18262600"/>
          <a:ext cx="518160" cy="317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76200</xdr:rowOff>
    </xdr:to>
    <xdr:sp macro="" textlink="">
      <xdr:nvSpPr>
        <xdr:cNvPr id="1293" name="AutoShape 4"/>
        <xdr:cNvSpPr>
          <a:spLocks noChangeAspect="1" noChangeArrowheads="1"/>
        </xdr:cNvSpPr>
      </xdr:nvSpPr>
      <xdr:spPr bwMode="auto">
        <a:xfrm>
          <a:off x="990600" y="18262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26383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922020" y="180721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26383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922020" y="180721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1329</xdr:row>
      <xdr:rowOff>160020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922020" y="182626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1329</xdr:row>
      <xdr:rowOff>160020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922020" y="182626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83820</xdr:rowOff>
    </xdr:to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990600" y="18262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1329</xdr:row>
      <xdr:rowOff>0</xdr:rowOff>
    </xdr:from>
    <xdr:to>
      <xdr:col>2</xdr:col>
      <xdr:colOff>502920</xdr:colOff>
      <xdr:row>1329</xdr:row>
      <xdr:rowOff>76200</xdr:rowOff>
    </xdr:to>
    <xdr:sp macro="" textlink="">
      <xdr:nvSpPr>
        <xdr:cNvPr id="1307" name="AutoShape 4"/>
        <xdr:cNvSpPr>
          <a:spLocks noChangeAspect="1" noChangeArrowheads="1"/>
        </xdr:cNvSpPr>
      </xdr:nvSpPr>
      <xdr:spPr bwMode="auto">
        <a:xfrm>
          <a:off x="990600" y="18262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26383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922020" y="180721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26383</xdr:rowOff>
    </xdr:to>
    <xdr:sp macro="" textlink="">
      <xdr:nvSpPr>
        <xdr:cNvPr id="1311" name="AutoShape 2"/>
        <xdr:cNvSpPr>
          <a:spLocks noChangeAspect="1" noChangeArrowheads="1"/>
        </xdr:cNvSpPr>
      </xdr:nvSpPr>
      <xdr:spPr bwMode="auto">
        <a:xfrm>
          <a:off x="922020" y="18072100"/>
          <a:ext cx="518623" cy="27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312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1329</xdr:row>
      <xdr:rowOff>160020</xdr:rowOff>
    </xdr:to>
    <xdr:sp macro="" textlink="">
      <xdr:nvSpPr>
        <xdr:cNvPr id="1313" name="AutoShape 2"/>
        <xdr:cNvSpPr>
          <a:spLocks noChangeAspect="1" noChangeArrowheads="1"/>
        </xdr:cNvSpPr>
      </xdr:nvSpPr>
      <xdr:spPr bwMode="auto">
        <a:xfrm>
          <a:off x="922020" y="182626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1329</xdr:row>
      <xdr:rowOff>160020</xdr:rowOff>
    </xdr:to>
    <xdr:sp macro="" textlink="">
      <xdr:nvSpPr>
        <xdr:cNvPr id="1314" name="AutoShape 2"/>
        <xdr:cNvSpPr>
          <a:spLocks noChangeAspect="1" noChangeArrowheads="1"/>
        </xdr:cNvSpPr>
      </xdr:nvSpPr>
      <xdr:spPr bwMode="auto">
        <a:xfrm>
          <a:off x="922020" y="182626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315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41623</xdr:rowOff>
    </xdr:to>
    <xdr:sp macro="" textlink="">
      <xdr:nvSpPr>
        <xdr:cNvPr id="1316" name="AutoShape 2"/>
        <xdr:cNvSpPr>
          <a:spLocks noChangeAspect="1" noChangeArrowheads="1"/>
        </xdr:cNvSpPr>
      </xdr:nvSpPr>
      <xdr:spPr bwMode="auto">
        <a:xfrm>
          <a:off x="922020" y="18072100"/>
          <a:ext cx="518623" cy="29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1328</xdr:row>
      <xdr:rowOff>0</xdr:rowOff>
    </xdr:from>
    <xdr:to>
      <xdr:col>2</xdr:col>
      <xdr:colOff>447446</xdr:colOff>
      <xdr:row>1330</xdr:row>
      <xdr:rowOff>49243</xdr:rowOff>
    </xdr:to>
    <xdr:sp macro="" textlink="">
      <xdr:nvSpPr>
        <xdr:cNvPr id="1317" name="AutoShape 2"/>
        <xdr:cNvSpPr>
          <a:spLocks noChangeAspect="1" noChangeArrowheads="1"/>
        </xdr:cNvSpPr>
      </xdr:nvSpPr>
      <xdr:spPr bwMode="auto">
        <a:xfrm>
          <a:off x="922020" y="18072100"/>
          <a:ext cx="518623" cy="29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18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19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0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1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2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3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4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5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6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7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8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29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30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31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32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1329</xdr:row>
      <xdr:rowOff>0</xdr:rowOff>
    </xdr:from>
    <xdr:to>
      <xdr:col>2</xdr:col>
      <xdr:colOff>447446</xdr:colOff>
      <xdr:row>1330</xdr:row>
      <xdr:rowOff>179609</xdr:rowOff>
    </xdr:to>
    <xdr:sp macro="" textlink="">
      <xdr:nvSpPr>
        <xdr:cNvPr id="1333" name="AutoShape 2"/>
        <xdr:cNvSpPr>
          <a:spLocks noChangeAspect="1" noChangeArrowheads="1"/>
        </xdr:cNvSpPr>
      </xdr:nvSpPr>
      <xdr:spPr bwMode="auto">
        <a:xfrm>
          <a:off x="922020" y="18262600"/>
          <a:ext cx="518623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35" name="AutoShape 2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76200</xdr:rowOff>
    </xdr:to>
    <xdr:sp macro="" textlink="">
      <xdr:nvSpPr>
        <xdr:cNvPr id="1337" name="AutoShape 4"/>
        <xdr:cNvSpPr>
          <a:spLocks noChangeAspect="1" noChangeArrowheads="1"/>
        </xdr:cNvSpPr>
      </xdr:nvSpPr>
      <xdr:spPr bwMode="auto">
        <a:xfrm>
          <a:off x="990600" y="25552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38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39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23379</xdr:rowOff>
    </xdr:to>
    <xdr:sp macro="" textlink="">
      <xdr:nvSpPr>
        <xdr:cNvPr id="1340" name="AutoShape 2"/>
        <xdr:cNvSpPr>
          <a:spLocks noChangeAspect="1" noChangeArrowheads="1"/>
        </xdr:cNvSpPr>
      </xdr:nvSpPr>
      <xdr:spPr bwMode="auto">
        <a:xfrm>
          <a:off x="922020" y="24434800"/>
          <a:ext cx="51816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23379</xdr:rowOff>
    </xdr:to>
    <xdr:sp macro="" textlink="">
      <xdr:nvSpPr>
        <xdr:cNvPr id="1341" name="AutoShape 2"/>
        <xdr:cNvSpPr>
          <a:spLocks noChangeAspect="1" noChangeArrowheads="1"/>
        </xdr:cNvSpPr>
      </xdr:nvSpPr>
      <xdr:spPr bwMode="auto">
        <a:xfrm>
          <a:off x="922020" y="24434800"/>
          <a:ext cx="51816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42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1587</xdr:row>
      <xdr:rowOff>147320</xdr:rowOff>
    </xdr:to>
    <xdr:sp macro="" textlink="">
      <xdr:nvSpPr>
        <xdr:cNvPr id="1343" name="AutoShape 2"/>
        <xdr:cNvSpPr>
          <a:spLocks noChangeAspect="1" noChangeArrowheads="1"/>
        </xdr:cNvSpPr>
      </xdr:nvSpPr>
      <xdr:spPr bwMode="auto">
        <a:xfrm>
          <a:off x="922020" y="255524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1587</xdr:row>
      <xdr:rowOff>147320</xdr:rowOff>
    </xdr:to>
    <xdr:sp macro="" textlink="">
      <xdr:nvSpPr>
        <xdr:cNvPr id="1344" name="AutoShape 2"/>
        <xdr:cNvSpPr>
          <a:spLocks noChangeAspect="1" noChangeArrowheads="1"/>
        </xdr:cNvSpPr>
      </xdr:nvSpPr>
      <xdr:spPr bwMode="auto">
        <a:xfrm>
          <a:off x="922020" y="255524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45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46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47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49" name="AutoShape 2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76200</xdr:rowOff>
    </xdr:to>
    <xdr:sp macro="" textlink="">
      <xdr:nvSpPr>
        <xdr:cNvPr id="1351" name="AutoShape 4"/>
        <xdr:cNvSpPr>
          <a:spLocks noChangeAspect="1" noChangeArrowheads="1"/>
        </xdr:cNvSpPr>
      </xdr:nvSpPr>
      <xdr:spPr bwMode="auto">
        <a:xfrm>
          <a:off x="990600" y="25552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52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53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23379</xdr:rowOff>
    </xdr:to>
    <xdr:sp macro="" textlink="">
      <xdr:nvSpPr>
        <xdr:cNvPr id="1354" name="AutoShape 2"/>
        <xdr:cNvSpPr>
          <a:spLocks noChangeAspect="1" noChangeArrowheads="1"/>
        </xdr:cNvSpPr>
      </xdr:nvSpPr>
      <xdr:spPr bwMode="auto">
        <a:xfrm>
          <a:off x="922020" y="24434800"/>
          <a:ext cx="51816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23379</xdr:rowOff>
    </xdr:to>
    <xdr:sp macro="" textlink="">
      <xdr:nvSpPr>
        <xdr:cNvPr id="1355" name="AutoShape 2"/>
        <xdr:cNvSpPr>
          <a:spLocks noChangeAspect="1" noChangeArrowheads="1"/>
        </xdr:cNvSpPr>
      </xdr:nvSpPr>
      <xdr:spPr bwMode="auto">
        <a:xfrm>
          <a:off x="922020" y="24434800"/>
          <a:ext cx="51816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56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1587</xdr:row>
      <xdr:rowOff>147320</xdr:rowOff>
    </xdr:to>
    <xdr:sp macro="" textlink="">
      <xdr:nvSpPr>
        <xdr:cNvPr id="1357" name="AutoShape 2"/>
        <xdr:cNvSpPr>
          <a:spLocks noChangeAspect="1" noChangeArrowheads="1"/>
        </xdr:cNvSpPr>
      </xdr:nvSpPr>
      <xdr:spPr bwMode="auto">
        <a:xfrm>
          <a:off x="922020" y="255524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1587</xdr:row>
      <xdr:rowOff>147320</xdr:rowOff>
    </xdr:to>
    <xdr:sp macro="" textlink="">
      <xdr:nvSpPr>
        <xdr:cNvPr id="1358" name="AutoShape 2"/>
        <xdr:cNvSpPr>
          <a:spLocks noChangeAspect="1" noChangeArrowheads="1"/>
        </xdr:cNvSpPr>
      </xdr:nvSpPr>
      <xdr:spPr bwMode="auto">
        <a:xfrm>
          <a:off x="922020" y="25552400"/>
          <a:ext cx="5181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59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38619</xdr:rowOff>
    </xdr:to>
    <xdr:sp macro="" textlink="">
      <xdr:nvSpPr>
        <xdr:cNvPr id="1360" name="AutoShape 2"/>
        <xdr:cNvSpPr>
          <a:spLocks noChangeAspect="1" noChangeArrowheads="1"/>
        </xdr:cNvSpPr>
      </xdr:nvSpPr>
      <xdr:spPr bwMode="auto">
        <a:xfrm>
          <a:off x="922020" y="24434800"/>
          <a:ext cx="518160" cy="28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1582</xdr:row>
      <xdr:rowOff>0</xdr:rowOff>
    </xdr:from>
    <xdr:to>
      <xdr:col>2</xdr:col>
      <xdr:colOff>446983</xdr:colOff>
      <xdr:row>1583</xdr:row>
      <xdr:rowOff>46239</xdr:rowOff>
    </xdr:to>
    <xdr:sp macro="" textlink="">
      <xdr:nvSpPr>
        <xdr:cNvPr id="1361" name="AutoShape 2"/>
        <xdr:cNvSpPr>
          <a:spLocks noChangeAspect="1" noChangeArrowheads="1"/>
        </xdr:cNvSpPr>
      </xdr:nvSpPr>
      <xdr:spPr bwMode="auto">
        <a:xfrm>
          <a:off x="922020" y="24434800"/>
          <a:ext cx="518160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62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63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36311</xdr:rowOff>
    </xdr:to>
    <xdr:sp macro="" textlink="">
      <xdr:nvSpPr>
        <xdr:cNvPr id="1364" name="AutoShape 2"/>
        <xdr:cNvSpPr>
          <a:spLocks noChangeAspect="1" noChangeArrowheads="1"/>
        </xdr:cNvSpPr>
      </xdr:nvSpPr>
      <xdr:spPr bwMode="auto">
        <a:xfrm>
          <a:off x="922020" y="255524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36311</xdr:rowOff>
    </xdr:to>
    <xdr:sp macro="" textlink="">
      <xdr:nvSpPr>
        <xdr:cNvPr id="1365" name="AutoShape 2"/>
        <xdr:cNvSpPr>
          <a:spLocks noChangeAspect="1" noChangeArrowheads="1"/>
        </xdr:cNvSpPr>
      </xdr:nvSpPr>
      <xdr:spPr bwMode="auto">
        <a:xfrm>
          <a:off x="922020" y="255524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66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67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68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69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70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71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36311</xdr:rowOff>
    </xdr:to>
    <xdr:sp macro="" textlink="">
      <xdr:nvSpPr>
        <xdr:cNvPr id="1372" name="AutoShape 2"/>
        <xdr:cNvSpPr>
          <a:spLocks noChangeAspect="1" noChangeArrowheads="1"/>
        </xdr:cNvSpPr>
      </xdr:nvSpPr>
      <xdr:spPr bwMode="auto">
        <a:xfrm>
          <a:off x="922020" y="255524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36311</xdr:rowOff>
    </xdr:to>
    <xdr:sp macro="" textlink="">
      <xdr:nvSpPr>
        <xdr:cNvPr id="1373" name="AutoShape 2"/>
        <xdr:cNvSpPr>
          <a:spLocks noChangeAspect="1" noChangeArrowheads="1"/>
        </xdr:cNvSpPr>
      </xdr:nvSpPr>
      <xdr:spPr bwMode="auto">
        <a:xfrm>
          <a:off x="922020" y="25552400"/>
          <a:ext cx="518160" cy="29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74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75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43931</xdr:rowOff>
    </xdr:to>
    <xdr:sp macro="" textlink="">
      <xdr:nvSpPr>
        <xdr:cNvPr id="1376" name="AutoShape 2"/>
        <xdr:cNvSpPr>
          <a:spLocks noChangeAspect="1" noChangeArrowheads="1"/>
        </xdr:cNvSpPr>
      </xdr:nvSpPr>
      <xdr:spPr bwMode="auto">
        <a:xfrm>
          <a:off x="922020" y="25552400"/>
          <a:ext cx="518160" cy="30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446983</xdr:colOff>
      <xdr:row>1588</xdr:row>
      <xdr:rowOff>59171</xdr:rowOff>
    </xdr:to>
    <xdr:sp macro="" textlink="">
      <xdr:nvSpPr>
        <xdr:cNvPr id="1377" name="AutoShape 2"/>
        <xdr:cNvSpPr>
          <a:spLocks noChangeAspect="1" noChangeArrowheads="1"/>
        </xdr:cNvSpPr>
      </xdr:nvSpPr>
      <xdr:spPr bwMode="auto">
        <a:xfrm>
          <a:off x="922020" y="25552400"/>
          <a:ext cx="518160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79" name="AutoShape 2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80" name="AutoShape 3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76200</xdr:rowOff>
    </xdr:to>
    <xdr:sp macro="" textlink="">
      <xdr:nvSpPr>
        <xdr:cNvPr id="1381" name="AutoShape 4"/>
        <xdr:cNvSpPr>
          <a:spLocks noChangeAspect="1" noChangeArrowheads="1"/>
        </xdr:cNvSpPr>
      </xdr:nvSpPr>
      <xdr:spPr bwMode="auto">
        <a:xfrm>
          <a:off x="990600" y="25552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382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383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56400</xdr:rowOff>
    </xdr:to>
    <xdr:sp macro="" textlink="">
      <xdr:nvSpPr>
        <xdr:cNvPr id="1384" name="AutoShape 2"/>
        <xdr:cNvSpPr>
          <a:spLocks noChangeAspect="1" noChangeArrowheads="1"/>
        </xdr:cNvSpPr>
      </xdr:nvSpPr>
      <xdr:spPr bwMode="auto">
        <a:xfrm>
          <a:off x="922020" y="25552400"/>
          <a:ext cx="518623" cy="3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56400</xdr:rowOff>
    </xdr:to>
    <xdr:sp macro="" textlink="">
      <xdr:nvSpPr>
        <xdr:cNvPr id="1385" name="AutoShape 2"/>
        <xdr:cNvSpPr>
          <a:spLocks noChangeAspect="1" noChangeArrowheads="1"/>
        </xdr:cNvSpPr>
      </xdr:nvSpPr>
      <xdr:spPr bwMode="auto">
        <a:xfrm>
          <a:off x="922020" y="25552400"/>
          <a:ext cx="518623" cy="3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386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147320</xdr:rowOff>
    </xdr:to>
    <xdr:sp macro="" textlink="">
      <xdr:nvSpPr>
        <xdr:cNvPr id="1387" name="AutoShape 2"/>
        <xdr:cNvSpPr>
          <a:spLocks noChangeAspect="1" noChangeArrowheads="1"/>
        </xdr:cNvSpPr>
      </xdr:nvSpPr>
      <xdr:spPr bwMode="auto">
        <a:xfrm>
          <a:off x="922020" y="255524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147320</xdr:rowOff>
    </xdr:to>
    <xdr:sp macro="" textlink="">
      <xdr:nvSpPr>
        <xdr:cNvPr id="1388" name="AutoShape 2"/>
        <xdr:cNvSpPr>
          <a:spLocks noChangeAspect="1" noChangeArrowheads="1"/>
        </xdr:cNvSpPr>
      </xdr:nvSpPr>
      <xdr:spPr bwMode="auto">
        <a:xfrm>
          <a:off x="922020" y="255524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389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390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391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93" name="AutoShape 2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83820</xdr:rowOff>
    </xdr:to>
    <xdr:sp macro="" textlink="">
      <xdr:nvSpPr>
        <xdr:cNvPr id="1394" name="AutoShape 3"/>
        <xdr:cNvSpPr>
          <a:spLocks noChangeAspect="1" noChangeArrowheads="1"/>
        </xdr:cNvSpPr>
      </xdr:nvSpPr>
      <xdr:spPr bwMode="auto">
        <a:xfrm>
          <a:off x="990600" y="25552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1587</xdr:row>
      <xdr:rowOff>0</xdr:rowOff>
    </xdr:from>
    <xdr:to>
      <xdr:col>2</xdr:col>
      <xdr:colOff>502920</xdr:colOff>
      <xdr:row>1587</xdr:row>
      <xdr:rowOff>76200</xdr:rowOff>
    </xdr:to>
    <xdr:sp macro="" textlink="">
      <xdr:nvSpPr>
        <xdr:cNvPr id="1395" name="AutoShape 4"/>
        <xdr:cNvSpPr>
          <a:spLocks noChangeAspect="1" noChangeArrowheads="1"/>
        </xdr:cNvSpPr>
      </xdr:nvSpPr>
      <xdr:spPr bwMode="auto">
        <a:xfrm>
          <a:off x="990600" y="25552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396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397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56400</xdr:rowOff>
    </xdr:to>
    <xdr:sp macro="" textlink="">
      <xdr:nvSpPr>
        <xdr:cNvPr id="1398" name="AutoShape 2"/>
        <xdr:cNvSpPr>
          <a:spLocks noChangeAspect="1" noChangeArrowheads="1"/>
        </xdr:cNvSpPr>
      </xdr:nvSpPr>
      <xdr:spPr bwMode="auto">
        <a:xfrm>
          <a:off x="922020" y="25552400"/>
          <a:ext cx="518623" cy="3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56400</xdr:rowOff>
    </xdr:to>
    <xdr:sp macro="" textlink="">
      <xdr:nvSpPr>
        <xdr:cNvPr id="1399" name="AutoShape 2"/>
        <xdr:cNvSpPr>
          <a:spLocks noChangeAspect="1" noChangeArrowheads="1"/>
        </xdr:cNvSpPr>
      </xdr:nvSpPr>
      <xdr:spPr bwMode="auto">
        <a:xfrm>
          <a:off x="922020" y="25552400"/>
          <a:ext cx="518623" cy="3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400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147320</xdr:rowOff>
    </xdr:to>
    <xdr:sp macro="" textlink="">
      <xdr:nvSpPr>
        <xdr:cNvPr id="1401" name="AutoShape 2"/>
        <xdr:cNvSpPr>
          <a:spLocks noChangeAspect="1" noChangeArrowheads="1"/>
        </xdr:cNvSpPr>
      </xdr:nvSpPr>
      <xdr:spPr bwMode="auto">
        <a:xfrm>
          <a:off x="922020" y="255524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147320</xdr:rowOff>
    </xdr:to>
    <xdr:sp macro="" textlink="">
      <xdr:nvSpPr>
        <xdr:cNvPr id="1402" name="AutoShape 2"/>
        <xdr:cNvSpPr>
          <a:spLocks noChangeAspect="1" noChangeArrowheads="1"/>
        </xdr:cNvSpPr>
      </xdr:nvSpPr>
      <xdr:spPr bwMode="auto">
        <a:xfrm>
          <a:off x="922020" y="25552400"/>
          <a:ext cx="518623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403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71640</xdr:rowOff>
    </xdr:to>
    <xdr:sp macro="" textlink="">
      <xdr:nvSpPr>
        <xdr:cNvPr id="1404" name="AutoShape 2"/>
        <xdr:cNvSpPr>
          <a:spLocks noChangeAspect="1" noChangeArrowheads="1"/>
        </xdr:cNvSpPr>
      </xdr:nvSpPr>
      <xdr:spPr bwMode="auto">
        <a:xfrm>
          <a:off x="922020" y="25552400"/>
          <a:ext cx="518623" cy="330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1588</xdr:row>
      <xdr:rowOff>79260</xdr:rowOff>
    </xdr:to>
    <xdr:sp macro="" textlink="">
      <xdr:nvSpPr>
        <xdr:cNvPr id="1405" name="AutoShape 2"/>
        <xdr:cNvSpPr>
          <a:spLocks noChangeAspect="1" noChangeArrowheads="1"/>
        </xdr:cNvSpPr>
      </xdr:nvSpPr>
      <xdr:spPr bwMode="auto">
        <a:xfrm>
          <a:off x="922020" y="25552400"/>
          <a:ext cx="518623" cy="33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06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07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08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09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0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2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3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4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5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6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7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8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19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20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1587</xdr:row>
      <xdr:rowOff>0</xdr:rowOff>
    </xdr:from>
    <xdr:to>
      <xdr:col>2</xdr:col>
      <xdr:colOff>447446</xdr:colOff>
      <xdr:row>1587</xdr:row>
      <xdr:rowOff>182709</xdr:rowOff>
    </xdr:to>
    <xdr:sp macro="" textlink="">
      <xdr:nvSpPr>
        <xdr:cNvPr id="1421" name="AutoShape 2"/>
        <xdr:cNvSpPr>
          <a:spLocks noChangeAspect="1" noChangeArrowheads="1"/>
        </xdr:cNvSpPr>
      </xdr:nvSpPr>
      <xdr:spPr bwMode="auto">
        <a:xfrm>
          <a:off x="922020" y="25552400"/>
          <a:ext cx="518623" cy="25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22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23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31000</xdr:rowOff>
    </xdr:to>
    <xdr:sp macro="" textlink="">
      <xdr:nvSpPr>
        <xdr:cNvPr id="1424" name="AutoShape 2"/>
        <xdr:cNvSpPr>
          <a:spLocks noChangeAspect="1" noChangeArrowheads="1"/>
        </xdr:cNvSpPr>
      </xdr:nvSpPr>
      <xdr:spPr bwMode="auto">
        <a:xfrm>
          <a:off x="922020" y="253619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31000</xdr:rowOff>
    </xdr:to>
    <xdr:sp macro="" textlink="">
      <xdr:nvSpPr>
        <xdr:cNvPr id="1425" name="AutoShape 2"/>
        <xdr:cNvSpPr>
          <a:spLocks noChangeAspect="1" noChangeArrowheads="1"/>
        </xdr:cNvSpPr>
      </xdr:nvSpPr>
      <xdr:spPr bwMode="auto">
        <a:xfrm>
          <a:off x="922020" y="253619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26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27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28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29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30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31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31000</xdr:rowOff>
    </xdr:to>
    <xdr:sp macro="" textlink="">
      <xdr:nvSpPr>
        <xdr:cNvPr id="1432" name="AutoShape 2"/>
        <xdr:cNvSpPr>
          <a:spLocks noChangeAspect="1" noChangeArrowheads="1"/>
        </xdr:cNvSpPr>
      </xdr:nvSpPr>
      <xdr:spPr bwMode="auto">
        <a:xfrm>
          <a:off x="922020" y="253619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31000</xdr:rowOff>
    </xdr:to>
    <xdr:sp macro="" textlink="">
      <xdr:nvSpPr>
        <xdr:cNvPr id="1433" name="AutoShape 2"/>
        <xdr:cNvSpPr>
          <a:spLocks noChangeAspect="1" noChangeArrowheads="1"/>
        </xdr:cNvSpPr>
      </xdr:nvSpPr>
      <xdr:spPr bwMode="auto">
        <a:xfrm>
          <a:off x="922020" y="25361900"/>
          <a:ext cx="518623" cy="27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34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35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46240</xdr:rowOff>
    </xdr:to>
    <xdr:sp macro="" textlink="">
      <xdr:nvSpPr>
        <xdr:cNvPr id="1436" name="AutoShape 2"/>
        <xdr:cNvSpPr>
          <a:spLocks noChangeAspect="1" noChangeArrowheads="1"/>
        </xdr:cNvSpPr>
      </xdr:nvSpPr>
      <xdr:spPr bwMode="auto">
        <a:xfrm>
          <a:off x="922020" y="25361900"/>
          <a:ext cx="518623" cy="29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1586</xdr:row>
      <xdr:rowOff>0</xdr:rowOff>
    </xdr:from>
    <xdr:to>
      <xdr:col>2</xdr:col>
      <xdr:colOff>447446</xdr:colOff>
      <xdr:row>1587</xdr:row>
      <xdr:rowOff>53860</xdr:rowOff>
    </xdr:to>
    <xdr:sp macro="" textlink="">
      <xdr:nvSpPr>
        <xdr:cNvPr id="1437" name="AutoShape 2"/>
        <xdr:cNvSpPr>
          <a:spLocks noChangeAspect="1" noChangeArrowheads="1"/>
        </xdr:cNvSpPr>
      </xdr:nvSpPr>
      <xdr:spPr bwMode="auto">
        <a:xfrm>
          <a:off x="922020" y="25361900"/>
          <a:ext cx="518623" cy="299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38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39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157882</xdr:rowOff>
    </xdr:to>
    <xdr:sp macro="" textlink="">
      <xdr:nvSpPr>
        <xdr:cNvPr id="1440" name="AutoShape 2"/>
        <xdr:cNvSpPr>
          <a:spLocks noChangeAspect="1" noChangeArrowheads="1"/>
        </xdr:cNvSpPr>
      </xdr:nvSpPr>
      <xdr:spPr bwMode="auto">
        <a:xfrm>
          <a:off x="922020" y="23520400"/>
          <a:ext cx="51816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157882</xdr:rowOff>
    </xdr:to>
    <xdr:sp macro="" textlink="">
      <xdr:nvSpPr>
        <xdr:cNvPr id="1441" name="AutoShape 2"/>
        <xdr:cNvSpPr>
          <a:spLocks noChangeAspect="1" noChangeArrowheads="1"/>
        </xdr:cNvSpPr>
      </xdr:nvSpPr>
      <xdr:spPr bwMode="auto">
        <a:xfrm>
          <a:off x="922020" y="23520400"/>
          <a:ext cx="51816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42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43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44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45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46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47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157882</xdr:rowOff>
    </xdr:to>
    <xdr:sp macro="" textlink="">
      <xdr:nvSpPr>
        <xdr:cNvPr id="1448" name="AutoShape 2"/>
        <xdr:cNvSpPr>
          <a:spLocks noChangeAspect="1" noChangeArrowheads="1"/>
        </xdr:cNvSpPr>
      </xdr:nvSpPr>
      <xdr:spPr bwMode="auto">
        <a:xfrm>
          <a:off x="922020" y="23520400"/>
          <a:ext cx="51816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157882</xdr:rowOff>
    </xdr:to>
    <xdr:sp macro="" textlink="">
      <xdr:nvSpPr>
        <xdr:cNvPr id="1449" name="AutoShape 2"/>
        <xdr:cNvSpPr>
          <a:spLocks noChangeAspect="1" noChangeArrowheads="1"/>
        </xdr:cNvSpPr>
      </xdr:nvSpPr>
      <xdr:spPr bwMode="auto">
        <a:xfrm>
          <a:off x="922020" y="23520400"/>
          <a:ext cx="518160" cy="45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50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51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173122</xdr:rowOff>
    </xdr:to>
    <xdr:sp macro="" textlink="">
      <xdr:nvSpPr>
        <xdr:cNvPr id="1452" name="AutoShape 2"/>
        <xdr:cNvSpPr>
          <a:spLocks noChangeAspect="1" noChangeArrowheads="1"/>
        </xdr:cNvSpPr>
      </xdr:nvSpPr>
      <xdr:spPr bwMode="auto">
        <a:xfrm>
          <a:off x="922020" y="23520400"/>
          <a:ext cx="518160" cy="4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1577</xdr:row>
      <xdr:rowOff>0</xdr:rowOff>
    </xdr:from>
    <xdr:to>
      <xdr:col>2</xdr:col>
      <xdr:colOff>446983</xdr:colOff>
      <xdr:row>1578</xdr:row>
      <xdr:rowOff>180742</xdr:rowOff>
    </xdr:to>
    <xdr:sp macro="" textlink="">
      <xdr:nvSpPr>
        <xdr:cNvPr id="1453" name="AutoShape 2"/>
        <xdr:cNvSpPr>
          <a:spLocks noChangeAspect="1" noChangeArrowheads="1"/>
        </xdr:cNvSpPr>
      </xdr:nvSpPr>
      <xdr:spPr bwMode="auto">
        <a:xfrm>
          <a:off x="922020" y="23520400"/>
          <a:ext cx="518160" cy="48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54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55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19890"/>
    <xdr:sp macro="" textlink="">
      <xdr:nvSpPr>
        <xdr:cNvPr id="1456" name="AutoShape 2"/>
        <xdr:cNvSpPr>
          <a:spLocks noChangeAspect="1" noChangeArrowheads="1"/>
        </xdr:cNvSpPr>
      </xdr:nvSpPr>
      <xdr:spPr bwMode="auto">
        <a:xfrm>
          <a:off x="726325" y="252317250"/>
          <a:ext cx="450619" cy="41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19890"/>
    <xdr:sp macro="" textlink="">
      <xdr:nvSpPr>
        <xdr:cNvPr id="1457" name="AutoShape 2"/>
        <xdr:cNvSpPr>
          <a:spLocks noChangeAspect="1" noChangeArrowheads="1"/>
        </xdr:cNvSpPr>
      </xdr:nvSpPr>
      <xdr:spPr bwMode="auto">
        <a:xfrm>
          <a:off x="726325" y="252317250"/>
          <a:ext cx="450619" cy="41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58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59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60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61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62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63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19890"/>
    <xdr:sp macro="" textlink="">
      <xdr:nvSpPr>
        <xdr:cNvPr id="1464" name="AutoShape 2"/>
        <xdr:cNvSpPr>
          <a:spLocks noChangeAspect="1" noChangeArrowheads="1"/>
        </xdr:cNvSpPr>
      </xdr:nvSpPr>
      <xdr:spPr bwMode="auto">
        <a:xfrm>
          <a:off x="726325" y="252317250"/>
          <a:ext cx="450619" cy="41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19890"/>
    <xdr:sp macro="" textlink="">
      <xdr:nvSpPr>
        <xdr:cNvPr id="1465" name="AutoShape 2"/>
        <xdr:cNvSpPr>
          <a:spLocks noChangeAspect="1" noChangeArrowheads="1"/>
        </xdr:cNvSpPr>
      </xdr:nvSpPr>
      <xdr:spPr bwMode="auto">
        <a:xfrm>
          <a:off x="726325" y="252317250"/>
          <a:ext cx="450619" cy="41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66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67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35130"/>
    <xdr:sp macro="" textlink="">
      <xdr:nvSpPr>
        <xdr:cNvPr id="1468" name="AutoShape 2"/>
        <xdr:cNvSpPr>
          <a:spLocks noChangeAspect="1" noChangeArrowheads="1"/>
        </xdr:cNvSpPr>
      </xdr:nvSpPr>
      <xdr:spPr bwMode="auto">
        <a:xfrm>
          <a:off x="726325" y="252317250"/>
          <a:ext cx="450619" cy="43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42750"/>
    <xdr:sp macro="" textlink="">
      <xdr:nvSpPr>
        <xdr:cNvPr id="1469" name="AutoShape 2"/>
        <xdr:cNvSpPr>
          <a:spLocks noChangeAspect="1" noChangeArrowheads="1"/>
        </xdr:cNvSpPr>
      </xdr:nvSpPr>
      <xdr:spPr bwMode="auto">
        <a:xfrm>
          <a:off x="726325" y="252317250"/>
          <a:ext cx="450619" cy="44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70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71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65952"/>
    <xdr:sp macro="" textlink="">
      <xdr:nvSpPr>
        <xdr:cNvPr id="1472" name="AutoShape 2"/>
        <xdr:cNvSpPr>
          <a:spLocks noChangeAspect="1" noChangeArrowheads="1"/>
        </xdr:cNvSpPr>
      </xdr:nvSpPr>
      <xdr:spPr bwMode="auto">
        <a:xfrm>
          <a:off x="726325" y="252317250"/>
          <a:ext cx="450619" cy="46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65952"/>
    <xdr:sp macro="" textlink="">
      <xdr:nvSpPr>
        <xdr:cNvPr id="1473" name="AutoShape 2"/>
        <xdr:cNvSpPr>
          <a:spLocks noChangeAspect="1" noChangeArrowheads="1"/>
        </xdr:cNvSpPr>
      </xdr:nvSpPr>
      <xdr:spPr bwMode="auto">
        <a:xfrm>
          <a:off x="726325" y="252317250"/>
          <a:ext cx="450619" cy="46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74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75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76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77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78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79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65952"/>
    <xdr:sp macro="" textlink="">
      <xdr:nvSpPr>
        <xdr:cNvPr id="1480" name="AutoShape 2"/>
        <xdr:cNvSpPr>
          <a:spLocks noChangeAspect="1" noChangeArrowheads="1"/>
        </xdr:cNvSpPr>
      </xdr:nvSpPr>
      <xdr:spPr bwMode="auto">
        <a:xfrm>
          <a:off x="726325" y="252317250"/>
          <a:ext cx="450619" cy="46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65952"/>
    <xdr:sp macro="" textlink="">
      <xdr:nvSpPr>
        <xdr:cNvPr id="1481" name="AutoShape 2"/>
        <xdr:cNvSpPr>
          <a:spLocks noChangeAspect="1" noChangeArrowheads="1"/>
        </xdr:cNvSpPr>
      </xdr:nvSpPr>
      <xdr:spPr bwMode="auto">
        <a:xfrm>
          <a:off x="726325" y="252317250"/>
          <a:ext cx="450619" cy="46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82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83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73572"/>
    <xdr:sp macro="" textlink="">
      <xdr:nvSpPr>
        <xdr:cNvPr id="1484" name="AutoShape 2"/>
        <xdr:cNvSpPr>
          <a:spLocks noChangeAspect="1" noChangeArrowheads="1"/>
        </xdr:cNvSpPr>
      </xdr:nvSpPr>
      <xdr:spPr bwMode="auto">
        <a:xfrm>
          <a:off x="726325" y="252317250"/>
          <a:ext cx="450619" cy="47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0619" cy="488812"/>
    <xdr:sp macro="" textlink="">
      <xdr:nvSpPr>
        <xdr:cNvPr id="1485" name="AutoShape 2"/>
        <xdr:cNvSpPr>
          <a:spLocks noChangeAspect="1" noChangeArrowheads="1"/>
        </xdr:cNvSpPr>
      </xdr:nvSpPr>
      <xdr:spPr bwMode="auto">
        <a:xfrm>
          <a:off x="726325" y="252317250"/>
          <a:ext cx="450619" cy="48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486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487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86041"/>
    <xdr:sp macro="" textlink="">
      <xdr:nvSpPr>
        <xdr:cNvPr id="1488" name="AutoShape 2"/>
        <xdr:cNvSpPr>
          <a:spLocks noChangeAspect="1" noChangeArrowheads="1"/>
        </xdr:cNvSpPr>
      </xdr:nvSpPr>
      <xdr:spPr bwMode="auto">
        <a:xfrm>
          <a:off x="726325" y="252317250"/>
          <a:ext cx="451082" cy="48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86041"/>
    <xdr:sp macro="" textlink="">
      <xdr:nvSpPr>
        <xdr:cNvPr id="1489" name="AutoShape 2"/>
        <xdr:cNvSpPr>
          <a:spLocks noChangeAspect="1" noChangeArrowheads="1"/>
        </xdr:cNvSpPr>
      </xdr:nvSpPr>
      <xdr:spPr bwMode="auto">
        <a:xfrm>
          <a:off x="726325" y="252317250"/>
          <a:ext cx="451082" cy="48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490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491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492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493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494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495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86041"/>
    <xdr:sp macro="" textlink="">
      <xdr:nvSpPr>
        <xdr:cNvPr id="1496" name="AutoShape 2"/>
        <xdr:cNvSpPr>
          <a:spLocks noChangeAspect="1" noChangeArrowheads="1"/>
        </xdr:cNvSpPr>
      </xdr:nvSpPr>
      <xdr:spPr bwMode="auto">
        <a:xfrm>
          <a:off x="726325" y="252317250"/>
          <a:ext cx="451082" cy="48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86041"/>
    <xdr:sp macro="" textlink="">
      <xdr:nvSpPr>
        <xdr:cNvPr id="1497" name="AutoShape 2"/>
        <xdr:cNvSpPr>
          <a:spLocks noChangeAspect="1" noChangeArrowheads="1"/>
        </xdr:cNvSpPr>
      </xdr:nvSpPr>
      <xdr:spPr bwMode="auto">
        <a:xfrm>
          <a:off x="726325" y="252317250"/>
          <a:ext cx="451082" cy="48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498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499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1281"/>
    <xdr:sp macro="" textlink="">
      <xdr:nvSpPr>
        <xdr:cNvPr id="1500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508901"/>
    <xdr:sp macro="" textlink="">
      <xdr:nvSpPr>
        <xdr:cNvPr id="1501" name="AutoShape 2"/>
        <xdr:cNvSpPr>
          <a:spLocks noChangeAspect="1" noChangeArrowheads="1"/>
        </xdr:cNvSpPr>
      </xdr:nvSpPr>
      <xdr:spPr bwMode="auto">
        <a:xfrm>
          <a:off x="726325" y="252317250"/>
          <a:ext cx="451082" cy="508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2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3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4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5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6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7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8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09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0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1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2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3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4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5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6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1850"/>
    <xdr:sp macro="" textlink="">
      <xdr:nvSpPr>
        <xdr:cNvPr id="1517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18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19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7511"/>
    <xdr:sp macro="" textlink="">
      <xdr:nvSpPr>
        <xdr:cNvPr id="1520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7511"/>
    <xdr:sp macro="" textlink="">
      <xdr:nvSpPr>
        <xdr:cNvPr id="1521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22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23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24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25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26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27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7511"/>
    <xdr:sp macro="" textlink="">
      <xdr:nvSpPr>
        <xdr:cNvPr id="1528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27511"/>
    <xdr:sp macro="" textlink="">
      <xdr:nvSpPr>
        <xdr:cNvPr id="1529" name="AutoShape 2"/>
        <xdr:cNvSpPr>
          <a:spLocks noChangeAspect="1" noChangeArrowheads="1"/>
        </xdr:cNvSpPr>
      </xdr:nvSpPr>
      <xdr:spPr bwMode="auto">
        <a:xfrm>
          <a:off x="726325" y="252317250"/>
          <a:ext cx="451082" cy="42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30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31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42751"/>
    <xdr:sp macro="" textlink="">
      <xdr:nvSpPr>
        <xdr:cNvPr id="1532" name="AutoShape 2"/>
        <xdr:cNvSpPr>
          <a:spLocks noChangeAspect="1" noChangeArrowheads="1"/>
        </xdr:cNvSpPr>
      </xdr:nvSpPr>
      <xdr:spPr bwMode="auto">
        <a:xfrm>
          <a:off x="726325" y="252317250"/>
          <a:ext cx="451082" cy="44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1465</xdr:row>
      <xdr:rowOff>0</xdr:rowOff>
    </xdr:from>
    <xdr:ext cx="451082" cy="450371"/>
    <xdr:sp macro="" textlink="">
      <xdr:nvSpPr>
        <xdr:cNvPr id="1533" name="AutoShape 2"/>
        <xdr:cNvSpPr>
          <a:spLocks noChangeAspect="1" noChangeArrowheads="1"/>
        </xdr:cNvSpPr>
      </xdr:nvSpPr>
      <xdr:spPr bwMode="auto">
        <a:xfrm>
          <a:off x="726325" y="252317250"/>
          <a:ext cx="451082" cy="4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35973\Desktop\Planilhas%20em%20andamento\Niter&#243;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terói"/>
      <sheetName val="Plan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2106"/>
  <sheetViews>
    <sheetView tabSelected="1" zoomScaleNormal="100" workbookViewId="0">
      <selection activeCell="A14" sqref="A14"/>
    </sheetView>
  </sheetViews>
  <sheetFormatPr defaultColWidth="8.7109375" defaultRowHeight="12.75" x14ac:dyDescent="0.2"/>
  <cols>
    <col min="1" max="1" width="5.28515625" style="10" bestFit="1" customWidth="1"/>
    <col min="2" max="2" width="6.85546875" style="11" bestFit="1" customWidth="1"/>
    <col min="3" max="3" width="75.85546875" style="12" customWidth="1"/>
    <col min="4" max="4" width="8.140625" style="49" bestFit="1" customWidth="1"/>
    <col min="5" max="5" width="6.28515625" style="12" bestFit="1" customWidth="1"/>
    <col min="6" max="6" width="12" style="13" bestFit="1" customWidth="1"/>
    <col min="7" max="7" width="14" style="13" bestFit="1" customWidth="1"/>
    <col min="8" max="8" width="13.140625" style="50" bestFit="1" customWidth="1"/>
    <col min="9" max="9" width="12" style="7" bestFit="1" customWidth="1"/>
    <col min="10" max="10" width="14" style="7" bestFit="1" customWidth="1"/>
    <col min="11" max="11" width="13.140625" style="7" bestFit="1" customWidth="1"/>
    <col min="12" max="88" width="11.42578125" style="3" customWidth="1"/>
    <col min="89" max="89" width="56.28515625" style="3" customWidth="1"/>
    <col min="90" max="128" width="8.7109375" style="3"/>
    <col min="129" max="256" width="8.7109375" style="4"/>
    <col min="257" max="257" width="4.7109375" style="4" bestFit="1" customWidth="1"/>
    <col min="258" max="258" width="4.42578125" style="4" bestFit="1" customWidth="1"/>
    <col min="259" max="259" width="68.140625" style="4" customWidth="1"/>
    <col min="260" max="260" width="9.42578125" style="4" bestFit="1" customWidth="1"/>
    <col min="261" max="261" width="7.140625" style="4" bestFit="1" customWidth="1"/>
    <col min="262" max="262" width="9.140625" style="4" bestFit="1" customWidth="1"/>
    <col min="263" max="263" width="12.42578125" style="4" bestFit="1" customWidth="1"/>
    <col min="264" max="264" width="11.85546875" style="4" bestFit="1" customWidth="1"/>
    <col min="265" max="265" width="11.42578125" style="4" customWidth="1"/>
    <col min="266" max="266" width="13" style="4" bestFit="1" customWidth="1"/>
    <col min="267" max="344" width="11.42578125" style="4" customWidth="1"/>
    <col min="345" max="345" width="56.28515625" style="4" customWidth="1"/>
    <col min="346" max="512" width="8.7109375" style="4"/>
    <col min="513" max="513" width="4.7109375" style="4" bestFit="1" customWidth="1"/>
    <col min="514" max="514" width="4.42578125" style="4" bestFit="1" customWidth="1"/>
    <col min="515" max="515" width="68.140625" style="4" customWidth="1"/>
    <col min="516" max="516" width="9.42578125" style="4" bestFit="1" customWidth="1"/>
    <col min="517" max="517" width="7.140625" style="4" bestFit="1" customWidth="1"/>
    <col min="518" max="518" width="9.140625" style="4" bestFit="1" customWidth="1"/>
    <col min="519" max="519" width="12.42578125" style="4" bestFit="1" customWidth="1"/>
    <col min="520" max="520" width="11.85546875" style="4" bestFit="1" customWidth="1"/>
    <col min="521" max="521" width="11.42578125" style="4" customWidth="1"/>
    <col min="522" max="522" width="13" style="4" bestFit="1" customWidth="1"/>
    <col min="523" max="600" width="11.42578125" style="4" customWidth="1"/>
    <col min="601" max="601" width="56.28515625" style="4" customWidth="1"/>
    <col min="602" max="768" width="8.7109375" style="4"/>
    <col min="769" max="769" width="4.7109375" style="4" bestFit="1" customWidth="1"/>
    <col min="770" max="770" width="4.42578125" style="4" bestFit="1" customWidth="1"/>
    <col min="771" max="771" width="68.140625" style="4" customWidth="1"/>
    <col min="772" max="772" width="9.42578125" style="4" bestFit="1" customWidth="1"/>
    <col min="773" max="773" width="7.140625" style="4" bestFit="1" customWidth="1"/>
    <col min="774" max="774" width="9.140625" style="4" bestFit="1" customWidth="1"/>
    <col min="775" max="775" width="12.42578125" style="4" bestFit="1" customWidth="1"/>
    <col min="776" max="776" width="11.85546875" style="4" bestFit="1" customWidth="1"/>
    <col min="777" max="777" width="11.42578125" style="4" customWidth="1"/>
    <col min="778" max="778" width="13" style="4" bestFit="1" customWidth="1"/>
    <col min="779" max="856" width="11.42578125" style="4" customWidth="1"/>
    <col min="857" max="857" width="56.28515625" style="4" customWidth="1"/>
    <col min="858" max="1024" width="8.7109375" style="4"/>
    <col min="1025" max="1025" width="4.7109375" style="4" bestFit="1" customWidth="1"/>
    <col min="1026" max="1026" width="4.42578125" style="4" bestFit="1" customWidth="1"/>
    <col min="1027" max="1027" width="68.140625" style="4" customWidth="1"/>
    <col min="1028" max="1028" width="9.42578125" style="4" bestFit="1" customWidth="1"/>
    <col min="1029" max="1029" width="7.140625" style="4" bestFit="1" customWidth="1"/>
    <col min="1030" max="1030" width="9.140625" style="4" bestFit="1" customWidth="1"/>
    <col min="1031" max="1031" width="12.42578125" style="4" bestFit="1" customWidth="1"/>
    <col min="1032" max="1032" width="11.85546875" style="4" bestFit="1" customWidth="1"/>
    <col min="1033" max="1033" width="11.42578125" style="4" customWidth="1"/>
    <col min="1034" max="1034" width="13" style="4" bestFit="1" customWidth="1"/>
    <col min="1035" max="1112" width="11.42578125" style="4" customWidth="1"/>
    <col min="1113" max="1113" width="56.28515625" style="4" customWidth="1"/>
    <col min="1114" max="1280" width="8.7109375" style="4"/>
    <col min="1281" max="1281" width="4.7109375" style="4" bestFit="1" customWidth="1"/>
    <col min="1282" max="1282" width="4.42578125" style="4" bestFit="1" customWidth="1"/>
    <col min="1283" max="1283" width="68.140625" style="4" customWidth="1"/>
    <col min="1284" max="1284" width="9.42578125" style="4" bestFit="1" customWidth="1"/>
    <col min="1285" max="1285" width="7.140625" style="4" bestFit="1" customWidth="1"/>
    <col min="1286" max="1286" width="9.140625" style="4" bestFit="1" customWidth="1"/>
    <col min="1287" max="1287" width="12.42578125" style="4" bestFit="1" customWidth="1"/>
    <col min="1288" max="1288" width="11.85546875" style="4" bestFit="1" customWidth="1"/>
    <col min="1289" max="1289" width="11.42578125" style="4" customWidth="1"/>
    <col min="1290" max="1290" width="13" style="4" bestFit="1" customWidth="1"/>
    <col min="1291" max="1368" width="11.42578125" style="4" customWidth="1"/>
    <col min="1369" max="1369" width="56.28515625" style="4" customWidth="1"/>
    <col min="1370" max="1536" width="8.7109375" style="4"/>
    <col min="1537" max="1537" width="4.7109375" style="4" bestFit="1" customWidth="1"/>
    <col min="1538" max="1538" width="4.42578125" style="4" bestFit="1" customWidth="1"/>
    <col min="1539" max="1539" width="68.140625" style="4" customWidth="1"/>
    <col min="1540" max="1540" width="9.42578125" style="4" bestFit="1" customWidth="1"/>
    <col min="1541" max="1541" width="7.140625" style="4" bestFit="1" customWidth="1"/>
    <col min="1542" max="1542" width="9.140625" style="4" bestFit="1" customWidth="1"/>
    <col min="1543" max="1543" width="12.42578125" style="4" bestFit="1" customWidth="1"/>
    <col min="1544" max="1544" width="11.85546875" style="4" bestFit="1" customWidth="1"/>
    <col min="1545" max="1545" width="11.42578125" style="4" customWidth="1"/>
    <col min="1546" max="1546" width="13" style="4" bestFit="1" customWidth="1"/>
    <col min="1547" max="1624" width="11.42578125" style="4" customWidth="1"/>
    <col min="1625" max="1625" width="56.28515625" style="4" customWidth="1"/>
    <col min="1626" max="1792" width="8.7109375" style="4"/>
    <col min="1793" max="1793" width="4.7109375" style="4" bestFit="1" customWidth="1"/>
    <col min="1794" max="1794" width="4.42578125" style="4" bestFit="1" customWidth="1"/>
    <col min="1795" max="1795" width="68.140625" style="4" customWidth="1"/>
    <col min="1796" max="1796" width="9.42578125" style="4" bestFit="1" customWidth="1"/>
    <col min="1797" max="1797" width="7.140625" style="4" bestFit="1" customWidth="1"/>
    <col min="1798" max="1798" width="9.140625" style="4" bestFit="1" customWidth="1"/>
    <col min="1799" max="1799" width="12.42578125" style="4" bestFit="1" customWidth="1"/>
    <col min="1800" max="1800" width="11.85546875" style="4" bestFit="1" customWidth="1"/>
    <col min="1801" max="1801" width="11.42578125" style="4" customWidth="1"/>
    <col min="1802" max="1802" width="13" style="4" bestFit="1" customWidth="1"/>
    <col min="1803" max="1880" width="11.42578125" style="4" customWidth="1"/>
    <col min="1881" max="1881" width="56.28515625" style="4" customWidth="1"/>
    <col min="1882" max="2048" width="8.7109375" style="4"/>
    <col min="2049" max="2049" width="4.7109375" style="4" bestFit="1" customWidth="1"/>
    <col min="2050" max="2050" width="4.42578125" style="4" bestFit="1" customWidth="1"/>
    <col min="2051" max="2051" width="68.140625" style="4" customWidth="1"/>
    <col min="2052" max="2052" width="9.42578125" style="4" bestFit="1" customWidth="1"/>
    <col min="2053" max="2053" width="7.140625" style="4" bestFit="1" customWidth="1"/>
    <col min="2054" max="2054" width="9.140625" style="4" bestFit="1" customWidth="1"/>
    <col min="2055" max="2055" width="12.42578125" style="4" bestFit="1" customWidth="1"/>
    <col min="2056" max="2056" width="11.85546875" style="4" bestFit="1" customWidth="1"/>
    <col min="2057" max="2057" width="11.42578125" style="4" customWidth="1"/>
    <col min="2058" max="2058" width="13" style="4" bestFit="1" customWidth="1"/>
    <col min="2059" max="2136" width="11.42578125" style="4" customWidth="1"/>
    <col min="2137" max="2137" width="56.28515625" style="4" customWidth="1"/>
    <col min="2138" max="2304" width="8.7109375" style="4"/>
    <col min="2305" max="2305" width="4.7109375" style="4" bestFit="1" customWidth="1"/>
    <col min="2306" max="2306" width="4.42578125" style="4" bestFit="1" customWidth="1"/>
    <col min="2307" max="2307" width="68.140625" style="4" customWidth="1"/>
    <col min="2308" max="2308" width="9.42578125" style="4" bestFit="1" customWidth="1"/>
    <col min="2309" max="2309" width="7.140625" style="4" bestFit="1" customWidth="1"/>
    <col min="2310" max="2310" width="9.140625" style="4" bestFit="1" customWidth="1"/>
    <col min="2311" max="2311" width="12.42578125" style="4" bestFit="1" customWidth="1"/>
    <col min="2312" max="2312" width="11.85546875" style="4" bestFit="1" customWidth="1"/>
    <col min="2313" max="2313" width="11.42578125" style="4" customWidth="1"/>
    <col min="2314" max="2314" width="13" style="4" bestFit="1" customWidth="1"/>
    <col min="2315" max="2392" width="11.42578125" style="4" customWidth="1"/>
    <col min="2393" max="2393" width="56.28515625" style="4" customWidth="1"/>
    <col min="2394" max="2560" width="8.7109375" style="4"/>
    <col min="2561" max="2561" width="4.7109375" style="4" bestFit="1" customWidth="1"/>
    <col min="2562" max="2562" width="4.42578125" style="4" bestFit="1" customWidth="1"/>
    <col min="2563" max="2563" width="68.140625" style="4" customWidth="1"/>
    <col min="2564" max="2564" width="9.42578125" style="4" bestFit="1" customWidth="1"/>
    <col min="2565" max="2565" width="7.140625" style="4" bestFit="1" customWidth="1"/>
    <col min="2566" max="2566" width="9.140625" style="4" bestFit="1" customWidth="1"/>
    <col min="2567" max="2567" width="12.42578125" style="4" bestFit="1" customWidth="1"/>
    <col min="2568" max="2568" width="11.85546875" style="4" bestFit="1" customWidth="1"/>
    <col min="2569" max="2569" width="11.42578125" style="4" customWidth="1"/>
    <col min="2570" max="2570" width="13" style="4" bestFit="1" customWidth="1"/>
    <col min="2571" max="2648" width="11.42578125" style="4" customWidth="1"/>
    <col min="2649" max="2649" width="56.28515625" style="4" customWidth="1"/>
    <col min="2650" max="2816" width="8.7109375" style="4"/>
    <col min="2817" max="2817" width="4.7109375" style="4" bestFit="1" customWidth="1"/>
    <col min="2818" max="2818" width="4.42578125" style="4" bestFit="1" customWidth="1"/>
    <col min="2819" max="2819" width="68.140625" style="4" customWidth="1"/>
    <col min="2820" max="2820" width="9.42578125" style="4" bestFit="1" customWidth="1"/>
    <col min="2821" max="2821" width="7.140625" style="4" bestFit="1" customWidth="1"/>
    <col min="2822" max="2822" width="9.140625" style="4" bestFit="1" customWidth="1"/>
    <col min="2823" max="2823" width="12.42578125" style="4" bestFit="1" customWidth="1"/>
    <col min="2824" max="2824" width="11.85546875" style="4" bestFit="1" customWidth="1"/>
    <col min="2825" max="2825" width="11.42578125" style="4" customWidth="1"/>
    <col min="2826" max="2826" width="13" style="4" bestFit="1" customWidth="1"/>
    <col min="2827" max="2904" width="11.42578125" style="4" customWidth="1"/>
    <col min="2905" max="2905" width="56.28515625" style="4" customWidth="1"/>
    <col min="2906" max="3072" width="8.7109375" style="4"/>
    <col min="3073" max="3073" width="4.7109375" style="4" bestFit="1" customWidth="1"/>
    <col min="3074" max="3074" width="4.42578125" style="4" bestFit="1" customWidth="1"/>
    <col min="3075" max="3075" width="68.140625" style="4" customWidth="1"/>
    <col min="3076" max="3076" width="9.42578125" style="4" bestFit="1" customWidth="1"/>
    <col min="3077" max="3077" width="7.140625" style="4" bestFit="1" customWidth="1"/>
    <col min="3078" max="3078" width="9.140625" style="4" bestFit="1" customWidth="1"/>
    <col min="3079" max="3079" width="12.42578125" style="4" bestFit="1" customWidth="1"/>
    <col min="3080" max="3080" width="11.85546875" style="4" bestFit="1" customWidth="1"/>
    <col min="3081" max="3081" width="11.42578125" style="4" customWidth="1"/>
    <col min="3082" max="3082" width="13" style="4" bestFit="1" customWidth="1"/>
    <col min="3083" max="3160" width="11.42578125" style="4" customWidth="1"/>
    <col min="3161" max="3161" width="56.28515625" style="4" customWidth="1"/>
    <col min="3162" max="3328" width="8.7109375" style="4"/>
    <col min="3329" max="3329" width="4.7109375" style="4" bestFit="1" customWidth="1"/>
    <col min="3330" max="3330" width="4.42578125" style="4" bestFit="1" customWidth="1"/>
    <col min="3331" max="3331" width="68.140625" style="4" customWidth="1"/>
    <col min="3332" max="3332" width="9.42578125" style="4" bestFit="1" customWidth="1"/>
    <col min="3333" max="3333" width="7.140625" style="4" bestFit="1" customWidth="1"/>
    <col min="3334" max="3334" width="9.140625" style="4" bestFit="1" customWidth="1"/>
    <col min="3335" max="3335" width="12.42578125" style="4" bestFit="1" customWidth="1"/>
    <col min="3336" max="3336" width="11.85546875" style="4" bestFit="1" customWidth="1"/>
    <col min="3337" max="3337" width="11.42578125" style="4" customWidth="1"/>
    <col min="3338" max="3338" width="13" style="4" bestFit="1" customWidth="1"/>
    <col min="3339" max="3416" width="11.42578125" style="4" customWidth="1"/>
    <col min="3417" max="3417" width="56.28515625" style="4" customWidth="1"/>
    <col min="3418" max="3584" width="8.7109375" style="4"/>
    <col min="3585" max="3585" width="4.7109375" style="4" bestFit="1" customWidth="1"/>
    <col min="3586" max="3586" width="4.42578125" style="4" bestFit="1" customWidth="1"/>
    <col min="3587" max="3587" width="68.140625" style="4" customWidth="1"/>
    <col min="3588" max="3588" width="9.42578125" style="4" bestFit="1" customWidth="1"/>
    <col min="3589" max="3589" width="7.140625" style="4" bestFit="1" customWidth="1"/>
    <col min="3590" max="3590" width="9.140625" style="4" bestFit="1" customWidth="1"/>
    <col min="3591" max="3591" width="12.42578125" style="4" bestFit="1" customWidth="1"/>
    <col min="3592" max="3592" width="11.85546875" style="4" bestFit="1" customWidth="1"/>
    <col min="3593" max="3593" width="11.42578125" style="4" customWidth="1"/>
    <col min="3594" max="3594" width="13" style="4" bestFit="1" customWidth="1"/>
    <col min="3595" max="3672" width="11.42578125" style="4" customWidth="1"/>
    <col min="3673" max="3673" width="56.28515625" style="4" customWidth="1"/>
    <col min="3674" max="3840" width="8.7109375" style="4"/>
    <col min="3841" max="3841" width="4.7109375" style="4" bestFit="1" customWidth="1"/>
    <col min="3842" max="3842" width="4.42578125" style="4" bestFit="1" customWidth="1"/>
    <col min="3843" max="3843" width="68.140625" style="4" customWidth="1"/>
    <col min="3844" max="3844" width="9.42578125" style="4" bestFit="1" customWidth="1"/>
    <col min="3845" max="3845" width="7.140625" style="4" bestFit="1" customWidth="1"/>
    <col min="3846" max="3846" width="9.140625" style="4" bestFit="1" customWidth="1"/>
    <col min="3847" max="3847" width="12.42578125" style="4" bestFit="1" customWidth="1"/>
    <col min="3848" max="3848" width="11.85546875" style="4" bestFit="1" customWidth="1"/>
    <col min="3849" max="3849" width="11.42578125" style="4" customWidth="1"/>
    <col min="3850" max="3850" width="13" style="4" bestFit="1" customWidth="1"/>
    <col min="3851" max="3928" width="11.42578125" style="4" customWidth="1"/>
    <col min="3929" max="3929" width="56.28515625" style="4" customWidth="1"/>
    <col min="3930" max="4096" width="8.7109375" style="4"/>
    <col min="4097" max="4097" width="4.7109375" style="4" bestFit="1" customWidth="1"/>
    <col min="4098" max="4098" width="4.42578125" style="4" bestFit="1" customWidth="1"/>
    <col min="4099" max="4099" width="68.140625" style="4" customWidth="1"/>
    <col min="4100" max="4100" width="9.42578125" style="4" bestFit="1" customWidth="1"/>
    <col min="4101" max="4101" width="7.140625" style="4" bestFit="1" customWidth="1"/>
    <col min="4102" max="4102" width="9.140625" style="4" bestFit="1" customWidth="1"/>
    <col min="4103" max="4103" width="12.42578125" style="4" bestFit="1" customWidth="1"/>
    <col min="4104" max="4104" width="11.85546875" style="4" bestFit="1" customWidth="1"/>
    <col min="4105" max="4105" width="11.42578125" style="4" customWidth="1"/>
    <col min="4106" max="4106" width="13" style="4" bestFit="1" customWidth="1"/>
    <col min="4107" max="4184" width="11.42578125" style="4" customWidth="1"/>
    <col min="4185" max="4185" width="56.28515625" style="4" customWidth="1"/>
    <col min="4186" max="4352" width="8.7109375" style="4"/>
    <col min="4353" max="4353" width="4.7109375" style="4" bestFit="1" customWidth="1"/>
    <col min="4354" max="4354" width="4.42578125" style="4" bestFit="1" customWidth="1"/>
    <col min="4355" max="4355" width="68.140625" style="4" customWidth="1"/>
    <col min="4356" max="4356" width="9.42578125" style="4" bestFit="1" customWidth="1"/>
    <col min="4357" max="4357" width="7.140625" style="4" bestFit="1" customWidth="1"/>
    <col min="4358" max="4358" width="9.140625" style="4" bestFit="1" customWidth="1"/>
    <col min="4359" max="4359" width="12.42578125" style="4" bestFit="1" customWidth="1"/>
    <col min="4360" max="4360" width="11.85546875" style="4" bestFit="1" customWidth="1"/>
    <col min="4361" max="4361" width="11.42578125" style="4" customWidth="1"/>
    <col min="4362" max="4362" width="13" style="4" bestFit="1" customWidth="1"/>
    <col min="4363" max="4440" width="11.42578125" style="4" customWidth="1"/>
    <col min="4441" max="4441" width="56.28515625" style="4" customWidth="1"/>
    <col min="4442" max="4608" width="8.7109375" style="4"/>
    <col min="4609" max="4609" width="4.7109375" style="4" bestFit="1" customWidth="1"/>
    <col min="4610" max="4610" width="4.42578125" style="4" bestFit="1" customWidth="1"/>
    <col min="4611" max="4611" width="68.140625" style="4" customWidth="1"/>
    <col min="4612" max="4612" width="9.42578125" style="4" bestFit="1" customWidth="1"/>
    <col min="4613" max="4613" width="7.140625" style="4" bestFit="1" customWidth="1"/>
    <col min="4614" max="4614" width="9.140625" style="4" bestFit="1" customWidth="1"/>
    <col min="4615" max="4615" width="12.42578125" style="4" bestFit="1" customWidth="1"/>
    <col min="4616" max="4616" width="11.85546875" style="4" bestFit="1" customWidth="1"/>
    <col min="4617" max="4617" width="11.42578125" style="4" customWidth="1"/>
    <col min="4618" max="4618" width="13" style="4" bestFit="1" customWidth="1"/>
    <col min="4619" max="4696" width="11.42578125" style="4" customWidth="1"/>
    <col min="4697" max="4697" width="56.28515625" style="4" customWidth="1"/>
    <col min="4698" max="4864" width="8.7109375" style="4"/>
    <col min="4865" max="4865" width="4.7109375" style="4" bestFit="1" customWidth="1"/>
    <col min="4866" max="4866" width="4.42578125" style="4" bestFit="1" customWidth="1"/>
    <col min="4867" max="4867" width="68.140625" style="4" customWidth="1"/>
    <col min="4868" max="4868" width="9.42578125" style="4" bestFit="1" customWidth="1"/>
    <col min="4869" max="4869" width="7.140625" style="4" bestFit="1" customWidth="1"/>
    <col min="4870" max="4870" width="9.140625" style="4" bestFit="1" customWidth="1"/>
    <col min="4871" max="4871" width="12.42578125" style="4" bestFit="1" customWidth="1"/>
    <col min="4872" max="4872" width="11.85546875" style="4" bestFit="1" customWidth="1"/>
    <col min="4873" max="4873" width="11.42578125" style="4" customWidth="1"/>
    <col min="4874" max="4874" width="13" style="4" bestFit="1" customWidth="1"/>
    <col min="4875" max="4952" width="11.42578125" style="4" customWidth="1"/>
    <col min="4953" max="4953" width="56.28515625" style="4" customWidth="1"/>
    <col min="4954" max="5120" width="8.7109375" style="4"/>
    <col min="5121" max="5121" width="4.7109375" style="4" bestFit="1" customWidth="1"/>
    <col min="5122" max="5122" width="4.42578125" style="4" bestFit="1" customWidth="1"/>
    <col min="5123" max="5123" width="68.140625" style="4" customWidth="1"/>
    <col min="5124" max="5124" width="9.42578125" style="4" bestFit="1" customWidth="1"/>
    <col min="5125" max="5125" width="7.140625" style="4" bestFit="1" customWidth="1"/>
    <col min="5126" max="5126" width="9.140625" style="4" bestFit="1" customWidth="1"/>
    <col min="5127" max="5127" width="12.42578125" style="4" bestFit="1" customWidth="1"/>
    <col min="5128" max="5128" width="11.85546875" style="4" bestFit="1" customWidth="1"/>
    <col min="5129" max="5129" width="11.42578125" style="4" customWidth="1"/>
    <col min="5130" max="5130" width="13" style="4" bestFit="1" customWidth="1"/>
    <col min="5131" max="5208" width="11.42578125" style="4" customWidth="1"/>
    <col min="5209" max="5209" width="56.28515625" style="4" customWidth="1"/>
    <col min="5210" max="5376" width="8.7109375" style="4"/>
    <col min="5377" max="5377" width="4.7109375" style="4" bestFit="1" customWidth="1"/>
    <col min="5378" max="5378" width="4.42578125" style="4" bestFit="1" customWidth="1"/>
    <col min="5379" max="5379" width="68.140625" style="4" customWidth="1"/>
    <col min="5380" max="5380" width="9.42578125" style="4" bestFit="1" customWidth="1"/>
    <col min="5381" max="5381" width="7.140625" style="4" bestFit="1" customWidth="1"/>
    <col min="5382" max="5382" width="9.140625" style="4" bestFit="1" customWidth="1"/>
    <col min="5383" max="5383" width="12.42578125" style="4" bestFit="1" customWidth="1"/>
    <col min="5384" max="5384" width="11.85546875" style="4" bestFit="1" customWidth="1"/>
    <col min="5385" max="5385" width="11.42578125" style="4" customWidth="1"/>
    <col min="5386" max="5386" width="13" style="4" bestFit="1" customWidth="1"/>
    <col min="5387" max="5464" width="11.42578125" style="4" customWidth="1"/>
    <col min="5465" max="5465" width="56.28515625" style="4" customWidth="1"/>
    <col min="5466" max="5632" width="8.7109375" style="4"/>
    <col min="5633" max="5633" width="4.7109375" style="4" bestFit="1" customWidth="1"/>
    <col min="5634" max="5634" width="4.42578125" style="4" bestFit="1" customWidth="1"/>
    <col min="5635" max="5635" width="68.140625" style="4" customWidth="1"/>
    <col min="5636" max="5636" width="9.42578125" style="4" bestFit="1" customWidth="1"/>
    <col min="5637" max="5637" width="7.140625" style="4" bestFit="1" customWidth="1"/>
    <col min="5638" max="5638" width="9.140625" style="4" bestFit="1" customWidth="1"/>
    <col min="5639" max="5639" width="12.42578125" style="4" bestFit="1" customWidth="1"/>
    <col min="5640" max="5640" width="11.85546875" style="4" bestFit="1" customWidth="1"/>
    <col min="5641" max="5641" width="11.42578125" style="4" customWidth="1"/>
    <col min="5642" max="5642" width="13" style="4" bestFit="1" customWidth="1"/>
    <col min="5643" max="5720" width="11.42578125" style="4" customWidth="1"/>
    <col min="5721" max="5721" width="56.28515625" style="4" customWidth="1"/>
    <col min="5722" max="5888" width="8.7109375" style="4"/>
    <col min="5889" max="5889" width="4.7109375" style="4" bestFit="1" customWidth="1"/>
    <col min="5890" max="5890" width="4.42578125" style="4" bestFit="1" customWidth="1"/>
    <col min="5891" max="5891" width="68.140625" style="4" customWidth="1"/>
    <col min="5892" max="5892" width="9.42578125" style="4" bestFit="1" customWidth="1"/>
    <col min="5893" max="5893" width="7.140625" style="4" bestFit="1" customWidth="1"/>
    <col min="5894" max="5894" width="9.140625" style="4" bestFit="1" customWidth="1"/>
    <col min="5895" max="5895" width="12.42578125" style="4" bestFit="1" customWidth="1"/>
    <col min="5896" max="5896" width="11.85546875" style="4" bestFit="1" customWidth="1"/>
    <col min="5897" max="5897" width="11.42578125" style="4" customWidth="1"/>
    <col min="5898" max="5898" width="13" style="4" bestFit="1" customWidth="1"/>
    <col min="5899" max="5976" width="11.42578125" style="4" customWidth="1"/>
    <col min="5977" max="5977" width="56.28515625" style="4" customWidth="1"/>
    <col min="5978" max="6144" width="8.7109375" style="4"/>
    <col min="6145" max="6145" width="4.7109375" style="4" bestFit="1" customWidth="1"/>
    <col min="6146" max="6146" width="4.42578125" style="4" bestFit="1" customWidth="1"/>
    <col min="6147" max="6147" width="68.140625" style="4" customWidth="1"/>
    <col min="6148" max="6148" width="9.42578125" style="4" bestFit="1" customWidth="1"/>
    <col min="6149" max="6149" width="7.140625" style="4" bestFit="1" customWidth="1"/>
    <col min="6150" max="6150" width="9.140625" style="4" bestFit="1" customWidth="1"/>
    <col min="6151" max="6151" width="12.42578125" style="4" bestFit="1" customWidth="1"/>
    <col min="6152" max="6152" width="11.85546875" style="4" bestFit="1" customWidth="1"/>
    <col min="6153" max="6153" width="11.42578125" style="4" customWidth="1"/>
    <col min="6154" max="6154" width="13" style="4" bestFit="1" customWidth="1"/>
    <col min="6155" max="6232" width="11.42578125" style="4" customWidth="1"/>
    <col min="6233" max="6233" width="56.28515625" style="4" customWidth="1"/>
    <col min="6234" max="6400" width="8.7109375" style="4"/>
    <col min="6401" max="6401" width="4.7109375" style="4" bestFit="1" customWidth="1"/>
    <col min="6402" max="6402" width="4.42578125" style="4" bestFit="1" customWidth="1"/>
    <col min="6403" max="6403" width="68.140625" style="4" customWidth="1"/>
    <col min="6404" max="6404" width="9.42578125" style="4" bestFit="1" customWidth="1"/>
    <col min="6405" max="6405" width="7.140625" style="4" bestFit="1" customWidth="1"/>
    <col min="6406" max="6406" width="9.140625" style="4" bestFit="1" customWidth="1"/>
    <col min="6407" max="6407" width="12.42578125" style="4" bestFit="1" customWidth="1"/>
    <col min="6408" max="6408" width="11.85546875" style="4" bestFit="1" customWidth="1"/>
    <col min="6409" max="6409" width="11.42578125" style="4" customWidth="1"/>
    <col min="6410" max="6410" width="13" style="4" bestFit="1" customWidth="1"/>
    <col min="6411" max="6488" width="11.42578125" style="4" customWidth="1"/>
    <col min="6489" max="6489" width="56.28515625" style="4" customWidth="1"/>
    <col min="6490" max="6656" width="8.7109375" style="4"/>
    <col min="6657" max="6657" width="4.7109375" style="4" bestFit="1" customWidth="1"/>
    <col min="6658" max="6658" width="4.42578125" style="4" bestFit="1" customWidth="1"/>
    <col min="6659" max="6659" width="68.140625" style="4" customWidth="1"/>
    <col min="6660" max="6660" width="9.42578125" style="4" bestFit="1" customWidth="1"/>
    <col min="6661" max="6661" width="7.140625" style="4" bestFit="1" customWidth="1"/>
    <col min="6662" max="6662" width="9.140625" style="4" bestFit="1" customWidth="1"/>
    <col min="6663" max="6663" width="12.42578125" style="4" bestFit="1" customWidth="1"/>
    <col min="6664" max="6664" width="11.85546875" style="4" bestFit="1" customWidth="1"/>
    <col min="6665" max="6665" width="11.42578125" style="4" customWidth="1"/>
    <col min="6666" max="6666" width="13" style="4" bestFit="1" customWidth="1"/>
    <col min="6667" max="6744" width="11.42578125" style="4" customWidth="1"/>
    <col min="6745" max="6745" width="56.28515625" style="4" customWidth="1"/>
    <col min="6746" max="6912" width="8.7109375" style="4"/>
    <col min="6913" max="6913" width="4.7109375" style="4" bestFit="1" customWidth="1"/>
    <col min="6914" max="6914" width="4.42578125" style="4" bestFit="1" customWidth="1"/>
    <col min="6915" max="6915" width="68.140625" style="4" customWidth="1"/>
    <col min="6916" max="6916" width="9.42578125" style="4" bestFit="1" customWidth="1"/>
    <col min="6917" max="6917" width="7.140625" style="4" bestFit="1" customWidth="1"/>
    <col min="6918" max="6918" width="9.140625" style="4" bestFit="1" customWidth="1"/>
    <col min="6919" max="6919" width="12.42578125" style="4" bestFit="1" customWidth="1"/>
    <col min="6920" max="6920" width="11.85546875" style="4" bestFit="1" customWidth="1"/>
    <col min="6921" max="6921" width="11.42578125" style="4" customWidth="1"/>
    <col min="6922" max="6922" width="13" style="4" bestFit="1" customWidth="1"/>
    <col min="6923" max="7000" width="11.42578125" style="4" customWidth="1"/>
    <col min="7001" max="7001" width="56.28515625" style="4" customWidth="1"/>
    <col min="7002" max="7168" width="8.7109375" style="4"/>
    <col min="7169" max="7169" width="4.7109375" style="4" bestFit="1" customWidth="1"/>
    <col min="7170" max="7170" width="4.42578125" style="4" bestFit="1" customWidth="1"/>
    <col min="7171" max="7171" width="68.140625" style="4" customWidth="1"/>
    <col min="7172" max="7172" width="9.42578125" style="4" bestFit="1" customWidth="1"/>
    <col min="7173" max="7173" width="7.140625" style="4" bestFit="1" customWidth="1"/>
    <col min="7174" max="7174" width="9.140625" style="4" bestFit="1" customWidth="1"/>
    <col min="7175" max="7175" width="12.42578125" style="4" bestFit="1" customWidth="1"/>
    <col min="7176" max="7176" width="11.85546875" style="4" bestFit="1" customWidth="1"/>
    <col min="7177" max="7177" width="11.42578125" style="4" customWidth="1"/>
    <col min="7178" max="7178" width="13" style="4" bestFit="1" customWidth="1"/>
    <col min="7179" max="7256" width="11.42578125" style="4" customWidth="1"/>
    <col min="7257" max="7257" width="56.28515625" style="4" customWidth="1"/>
    <col min="7258" max="7424" width="8.7109375" style="4"/>
    <col min="7425" max="7425" width="4.7109375" style="4" bestFit="1" customWidth="1"/>
    <col min="7426" max="7426" width="4.42578125" style="4" bestFit="1" customWidth="1"/>
    <col min="7427" max="7427" width="68.140625" style="4" customWidth="1"/>
    <col min="7428" max="7428" width="9.42578125" style="4" bestFit="1" customWidth="1"/>
    <col min="7429" max="7429" width="7.140625" style="4" bestFit="1" customWidth="1"/>
    <col min="7430" max="7430" width="9.140625" style="4" bestFit="1" customWidth="1"/>
    <col min="7431" max="7431" width="12.42578125" style="4" bestFit="1" customWidth="1"/>
    <col min="7432" max="7432" width="11.85546875" style="4" bestFit="1" customWidth="1"/>
    <col min="7433" max="7433" width="11.42578125" style="4" customWidth="1"/>
    <col min="7434" max="7434" width="13" style="4" bestFit="1" customWidth="1"/>
    <col min="7435" max="7512" width="11.42578125" style="4" customWidth="1"/>
    <col min="7513" max="7513" width="56.28515625" style="4" customWidth="1"/>
    <col min="7514" max="7680" width="8.7109375" style="4"/>
    <col min="7681" max="7681" width="4.7109375" style="4" bestFit="1" customWidth="1"/>
    <col min="7682" max="7682" width="4.42578125" style="4" bestFit="1" customWidth="1"/>
    <col min="7683" max="7683" width="68.140625" style="4" customWidth="1"/>
    <col min="7684" max="7684" width="9.42578125" style="4" bestFit="1" customWidth="1"/>
    <col min="7685" max="7685" width="7.140625" style="4" bestFit="1" customWidth="1"/>
    <col min="7686" max="7686" width="9.140625" style="4" bestFit="1" customWidth="1"/>
    <col min="7687" max="7687" width="12.42578125" style="4" bestFit="1" customWidth="1"/>
    <col min="7688" max="7688" width="11.85546875" style="4" bestFit="1" customWidth="1"/>
    <col min="7689" max="7689" width="11.42578125" style="4" customWidth="1"/>
    <col min="7690" max="7690" width="13" style="4" bestFit="1" customWidth="1"/>
    <col min="7691" max="7768" width="11.42578125" style="4" customWidth="1"/>
    <col min="7769" max="7769" width="56.28515625" style="4" customWidth="1"/>
    <col min="7770" max="7936" width="8.7109375" style="4"/>
    <col min="7937" max="7937" width="4.7109375" style="4" bestFit="1" customWidth="1"/>
    <col min="7938" max="7938" width="4.42578125" style="4" bestFit="1" customWidth="1"/>
    <col min="7939" max="7939" width="68.140625" style="4" customWidth="1"/>
    <col min="7940" max="7940" width="9.42578125" style="4" bestFit="1" customWidth="1"/>
    <col min="7941" max="7941" width="7.140625" style="4" bestFit="1" customWidth="1"/>
    <col min="7942" max="7942" width="9.140625" style="4" bestFit="1" customWidth="1"/>
    <col min="7943" max="7943" width="12.42578125" style="4" bestFit="1" customWidth="1"/>
    <col min="7944" max="7944" width="11.85546875" style="4" bestFit="1" customWidth="1"/>
    <col min="7945" max="7945" width="11.42578125" style="4" customWidth="1"/>
    <col min="7946" max="7946" width="13" style="4" bestFit="1" customWidth="1"/>
    <col min="7947" max="8024" width="11.42578125" style="4" customWidth="1"/>
    <col min="8025" max="8025" width="56.28515625" style="4" customWidth="1"/>
    <col min="8026" max="8192" width="8.7109375" style="4"/>
    <col min="8193" max="8193" width="4.7109375" style="4" bestFit="1" customWidth="1"/>
    <col min="8194" max="8194" width="4.42578125" style="4" bestFit="1" customWidth="1"/>
    <col min="8195" max="8195" width="68.140625" style="4" customWidth="1"/>
    <col min="8196" max="8196" width="9.42578125" style="4" bestFit="1" customWidth="1"/>
    <col min="8197" max="8197" width="7.140625" style="4" bestFit="1" customWidth="1"/>
    <col min="8198" max="8198" width="9.140625" style="4" bestFit="1" customWidth="1"/>
    <col min="8199" max="8199" width="12.42578125" style="4" bestFit="1" customWidth="1"/>
    <col min="8200" max="8200" width="11.85546875" style="4" bestFit="1" customWidth="1"/>
    <col min="8201" max="8201" width="11.42578125" style="4" customWidth="1"/>
    <col min="8202" max="8202" width="13" style="4" bestFit="1" customWidth="1"/>
    <col min="8203" max="8280" width="11.42578125" style="4" customWidth="1"/>
    <col min="8281" max="8281" width="56.28515625" style="4" customWidth="1"/>
    <col min="8282" max="8448" width="8.7109375" style="4"/>
    <col min="8449" max="8449" width="4.7109375" style="4" bestFit="1" customWidth="1"/>
    <col min="8450" max="8450" width="4.42578125" style="4" bestFit="1" customWidth="1"/>
    <col min="8451" max="8451" width="68.140625" style="4" customWidth="1"/>
    <col min="8452" max="8452" width="9.42578125" style="4" bestFit="1" customWidth="1"/>
    <col min="8453" max="8453" width="7.140625" style="4" bestFit="1" customWidth="1"/>
    <col min="8454" max="8454" width="9.140625" style="4" bestFit="1" customWidth="1"/>
    <col min="8455" max="8455" width="12.42578125" style="4" bestFit="1" customWidth="1"/>
    <col min="8456" max="8456" width="11.85546875" style="4" bestFit="1" customWidth="1"/>
    <col min="8457" max="8457" width="11.42578125" style="4" customWidth="1"/>
    <col min="8458" max="8458" width="13" style="4" bestFit="1" customWidth="1"/>
    <col min="8459" max="8536" width="11.42578125" style="4" customWidth="1"/>
    <col min="8537" max="8537" width="56.28515625" style="4" customWidth="1"/>
    <col min="8538" max="8704" width="8.7109375" style="4"/>
    <col min="8705" max="8705" width="4.7109375" style="4" bestFit="1" customWidth="1"/>
    <col min="8706" max="8706" width="4.42578125" style="4" bestFit="1" customWidth="1"/>
    <col min="8707" max="8707" width="68.140625" style="4" customWidth="1"/>
    <col min="8708" max="8708" width="9.42578125" style="4" bestFit="1" customWidth="1"/>
    <col min="8709" max="8709" width="7.140625" style="4" bestFit="1" customWidth="1"/>
    <col min="8710" max="8710" width="9.140625" style="4" bestFit="1" customWidth="1"/>
    <col min="8711" max="8711" width="12.42578125" style="4" bestFit="1" customWidth="1"/>
    <col min="8712" max="8712" width="11.85546875" style="4" bestFit="1" customWidth="1"/>
    <col min="8713" max="8713" width="11.42578125" style="4" customWidth="1"/>
    <col min="8714" max="8714" width="13" style="4" bestFit="1" customWidth="1"/>
    <col min="8715" max="8792" width="11.42578125" style="4" customWidth="1"/>
    <col min="8793" max="8793" width="56.28515625" style="4" customWidth="1"/>
    <col min="8794" max="8960" width="8.7109375" style="4"/>
    <col min="8961" max="8961" width="4.7109375" style="4" bestFit="1" customWidth="1"/>
    <col min="8962" max="8962" width="4.42578125" style="4" bestFit="1" customWidth="1"/>
    <col min="8963" max="8963" width="68.140625" style="4" customWidth="1"/>
    <col min="8964" max="8964" width="9.42578125" style="4" bestFit="1" customWidth="1"/>
    <col min="8965" max="8965" width="7.140625" style="4" bestFit="1" customWidth="1"/>
    <col min="8966" max="8966" width="9.140625" style="4" bestFit="1" customWidth="1"/>
    <col min="8967" max="8967" width="12.42578125" style="4" bestFit="1" customWidth="1"/>
    <col min="8968" max="8968" width="11.85546875" style="4" bestFit="1" customWidth="1"/>
    <col min="8969" max="8969" width="11.42578125" style="4" customWidth="1"/>
    <col min="8970" max="8970" width="13" style="4" bestFit="1" customWidth="1"/>
    <col min="8971" max="9048" width="11.42578125" style="4" customWidth="1"/>
    <col min="9049" max="9049" width="56.28515625" style="4" customWidth="1"/>
    <col min="9050" max="9216" width="8.7109375" style="4"/>
    <col min="9217" max="9217" width="4.7109375" style="4" bestFit="1" customWidth="1"/>
    <col min="9218" max="9218" width="4.42578125" style="4" bestFit="1" customWidth="1"/>
    <col min="9219" max="9219" width="68.140625" style="4" customWidth="1"/>
    <col min="9220" max="9220" width="9.42578125" style="4" bestFit="1" customWidth="1"/>
    <col min="9221" max="9221" width="7.140625" style="4" bestFit="1" customWidth="1"/>
    <col min="9222" max="9222" width="9.140625" style="4" bestFit="1" customWidth="1"/>
    <col min="9223" max="9223" width="12.42578125" style="4" bestFit="1" customWidth="1"/>
    <col min="9224" max="9224" width="11.85546875" style="4" bestFit="1" customWidth="1"/>
    <col min="9225" max="9225" width="11.42578125" style="4" customWidth="1"/>
    <col min="9226" max="9226" width="13" style="4" bestFit="1" customWidth="1"/>
    <col min="9227" max="9304" width="11.42578125" style="4" customWidth="1"/>
    <col min="9305" max="9305" width="56.28515625" style="4" customWidth="1"/>
    <col min="9306" max="9472" width="8.7109375" style="4"/>
    <col min="9473" max="9473" width="4.7109375" style="4" bestFit="1" customWidth="1"/>
    <col min="9474" max="9474" width="4.42578125" style="4" bestFit="1" customWidth="1"/>
    <col min="9475" max="9475" width="68.140625" style="4" customWidth="1"/>
    <col min="9476" max="9476" width="9.42578125" style="4" bestFit="1" customWidth="1"/>
    <col min="9477" max="9477" width="7.140625" style="4" bestFit="1" customWidth="1"/>
    <col min="9478" max="9478" width="9.140625" style="4" bestFit="1" customWidth="1"/>
    <col min="9479" max="9479" width="12.42578125" style="4" bestFit="1" customWidth="1"/>
    <col min="9480" max="9480" width="11.85546875" style="4" bestFit="1" customWidth="1"/>
    <col min="9481" max="9481" width="11.42578125" style="4" customWidth="1"/>
    <col min="9482" max="9482" width="13" style="4" bestFit="1" customWidth="1"/>
    <col min="9483" max="9560" width="11.42578125" style="4" customWidth="1"/>
    <col min="9561" max="9561" width="56.28515625" style="4" customWidth="1"/>
    <col min="9562" max="9728" width="8.7109375" style="4"/>
    <col min="9729" max="9729" width="4.7109375" style="4" bestFit="1" customWidth="1"/>
    <col min="9730" max="9730" width="4.42578125" style="4" bestFit="1" customWidth="1"/>
    <col min="9731" max="9731" width="68.140625" style="4" customWidth="1"/>
    <col min="9732" max="9732" width="9.42578125" style="4" bestFit="1" customWidth="1"/>
    <col min="9733" max="9733" width="7.140625" style="4" bestFit="1" customWidth="1"/>
    <col min="9734" max="9734" width="9.140625" style="4" bestFit="1" customWidth="1"/>
    <col min="9735" max="9735" width="12.42578125" style="4" bestFit="1" customWidth="1"/>
    <col min="9736" max="9736" width="11.85546875" style="4" bestFit="1" customWidth="1"/>
    <col min="9737" max="9737" width="11.42578125" style="4" customWidth="1"/>
    <col min="9738" max="9738" width="13" style="4" bestFit="1" customWidth="1"/>
    <col min="9739" max="9816" width="11.42578125" style="4" customWidth="1"/>
    <col min="9817" max="9817" width="56.28515625" style="4" customWidth="1"/>
    <col min="9818" max="9984" width="8.7109375" style="4"/>
    <col min="9985" max="9985" width="4.7109375" style="4" bestFit="1" customWidth="1"/>
    <col min="9986" max="9986" width="4.42578125" style="4" bestFit="1" customWidth="1"/>
    <col min="9987" max="9987" width="68.140625" style="4" customWidth="1"/>
    <col min="9988" max="9988" width="9.42578125" style="4" bestFit="1" customWidth="1"/>
    <col min="9989" max="9989" width="7.140625" style="4" bestFit="1" customWidth="1"/>
    <col min="9990" max="9990" width="9.140625" style="4" bestFit="1" customWidth="1"/>
    <col min="9991" max="9991" width="12.42578125" style="4" bestFit="1" customWidth="1"/>
    <col min="9992" max="9992" width="11.85546875" style="4" bestFit="1" customWidth="1"/>
    <col min="9993" max="9993" width="11.42578125" style="4" customWidth="1"/>
    <col min="9994" max="9994" width="13" style="4" bestFit="1" customWidth="1"/>
    <col min="9995" max="10072" width="11.42578125" style="4" customWidth="1"/>
    <col min="10073" max="10073" width="56.28515625" style="4" customWidth="1"/>
    <col min="10074" max="10240" width="8.7109375" style="4"/>
    <col min="10241" max="10241" width="4.7109375" style="4" bestFit="1" customWidth="1"/>
    <col min="10242" max="10242" width="4.42578125" style="4" bestFit="1" customWidth="1"/>
    <col min="10243" max="10243" width="68.140625" style="4" customWidth="1"/>
    <col min="10244" max="10244" width="9.42578125" style="4" bestFit="1" customWidth="1"/>
    <col min="10245" max="10245" width="7.140625" style="4" bestFit="1" customWidth="1"/>
    <col min="10246" max="10246" width="9.140625" style="4" bestFit="1" customWidth="1"/>
    <col min="10247" max="10247" width="12.42578125" style="4" bestFit="1" customWidth="1"/>
    <col min="10248" max="10248" width="11.85546875" style="4" bestFit="1" customWidth="1"/>
    <col min="10249" max="10249" width="11.42578125" style="4" customWidth="1"/>
    <col min="10250" max="10250" width="13" style="4" bestFit="1" customWidth="1"/>
    <col min="10251" max="10328" width="11.42578125" style="4" customWidth="1"/>
    <col min="10329" max="10329" width="56.28515625" style="4" customWidth="1"/>
    <col min="10330" max="10496" width="8.7109375" style="4"/>
    <col min="10497" max="10497" width="4.7109375" style="4" bestFit="1" customWidth="1"/>
    <col min="10498" max="10498" width="4.42578125" style="4" bestFit="1" customWidth="1"/>
    <col min="10499" max="10499" width="68.140625" style="4" customWidth="1"/>
    <col min="10500" max="10500" width="9.42578125" style="4" bestFit="1" customWidth="1"/>
    <col min="10501" max="10501" width="7.140625" style="4" bestFit="1" customWidth="1"/>
    <col min="10502" max="10502" width="9.140625" style="4" bestFit="1" customWidth="1"/>
    <col min="10503" max="10503" width="12.42578125" style="4" bestFit="1" customWidth="1"/>
    <col min="10504" max="10504" width="11.85546875" style="4" bestFit="1" customWidth="1"/>
    <col min="10505" max="10505" width="11.42578125" style="4" customWidth="1"/>
    <col min="10506" max="10506" width="13" style="4" bestFit="1" customWidth="1"/>
    <col min="10507" max="10584" width="11.42578125" style="4" customWidth="1"/>
    <col min="10585" max="10585" width="56.28515625" style="4" customWidth="1"/>
    <col min="10586" max="10752" width="8.7109375" style="4"/>
    <col min="10753" max="10753" width="4.7109375" style="4" bestFit="1" customWidth="1"/>
    <col min="10754" max="10754" width="4.42578125" style="4" bestFit="1" customWidth="1"/>
    <col min="10755" max="10755" width="68.140625" style="4" customWidth="1"/>
    <col min="10756" max="10756" width="9.42578125" style="4" bestFit="1" customWidth="1"/>
    <col min="10757" max="10757" width="7.140625" style="4" bestFit="1" customWidth="1"/>
    <col min="10758" max="10758" width="9.140625" style="4" bestFit="1" customWidth="1"/>
    <col min="10759" max="10759" width="12.42578125" style="4" bestFit="1" customWidth="1"/>
    <col min="10760" max="10760" width="11.85546875" style="4" bestFit="1" customWidth="1"/>
    <col min="10761" max="10761" width="11.42578125" style="4" customWidth="1"/>
    <col min="10762" max="10762" width="13" style="4" bestFit="1" customWidth="1"/>
    <col min="10763" max="10840" width="11.42578125" style="4" customWidth="1"/>
    <col min="10841" max="10841" width="56.28515625" style="4" customWidth="1"/>
    <col min="10842" max="11008" width="8.7109375" style="4"/>
    <col min="11009" max="11009" width="4.7109375" style="4" bestFit="1" customWidth="1"/>
    <col min="11010" max="11010" width="4.42578125" style="4" bestFit="1" customWidth="1"/>
    <col min="11011" max="11011" width="68.140625" style="4" customWidth="1"/>
    <col min="11012" max="11012" width="9.42578125" style="4" bestFit="1" customWidth="1"/>
    <col min="11013" max="11013" width="7.140625" style="4" bestFit="1" customWidth="1"/>
    <col min="11014" max="11014" width="9.140625" style="4" bestFit="1" customWidth="1"/>
    <col min="11015" max="11015" width="12.42578125" style="4" bestFit="1" customWidth="1"/>
    <col min="11016" max="11016" width="11.85546875" style="4" bestFit="1" customWidth="1"/>
    <col min="11017" max="11017" width="11.42578125" style="4" customWidth="1"/>
    <col min="11018" max="11018" width="13" style="4" bestFit="1" customWidth="1"/>
    <col min="11019" max="11096" width="11.42578125" style="4" customWidth="1"/>
    <col min="11097" max="11097" width="56.28515625" style="4" customWidth="1"/>
    <col min="11098" max="11264" width="8.7109375" style="4"/>
    <col min="11265" max="11265" width="4.7109375" style="4" bestFit="1" customWidth="1"/>
    <col min="11266" max="11266" width="4.42578125" style="4" bestFit="1" customWidth="1"/>
    <col min="11267" max="11267" width="68.140625" style="4" customWidth="1"/>
    <col min="11268" max="11268" width="9.42578125" style="4" bestFit="1" customWidth="1"/>
    <col min="11269" max="11269" width="7.140625" style="4" bestFit="1" customWidth="1"/>
    <col min="11270" max="11270" width="9.140625" style="4" bestFit="1" customWidth="1"/>
    <col min="11271" max="11271" width="12.42578125" style="4" bestFit="1" customWidth="1"/>
    <col min="11272" max="11272" width="11.85546875" style="4" bestFit="1" customWidth="1"/>
    <col min="11273" max="11273" width="11.42578125" style="4" customWidth="1"/>
    <col min="11274" max="11274" width="13" style="4" bestFit="1" customWidth="1"/>
    <col min="11275" max="11352" width="11.42578125" style="4" customWidth="1"/>
    <col min="11353" max="11353" width="56.28515625" style="4" customWidth="1"/>
    <col min="11354" max="11520" width="8.7109375" style="4"/>
    <col min="11521" max="11521" width="4.7109375" style="4" bestFit="1" customWidth="1"/>
    <col min="11522" max="11522" width="4.42578125" style="4" bestFit="1" customWidth="1"/>
    <col min="11523" max="11523" width="68.140625" style="4" customWidth="1"/>
    <col min="11524" max="11524" width="9.42578125" style="4" bestFit="1" customWidth="1"/>
    <col min="11525" max="11525" width="7.140625" style="4" bestFit="1" customWidth="1"/>
    <col min="11526" max="11526" width="9.140625" style="4" bestFit="1" customWidth="1"/>
    <col min="11527" max="11527" width="12.42578125" style="4" bestFit="1" customWidth="1"/>
    <col min="11528" max="11528" width="11.85546875" style="4" bestFit="1" customWidth="1"/>
    <col min="11529" max="11529" width="11.42578125" style="4" customWidth="1"/>
    <col min="11530" max="11530" width="13" style="4" bestFit="1" customWidth="1"/>
    <col min="11531" max="11608" width="11.42578125" style="4" customWidth="1"/>
    <col min="11609" max="11609" width="56.28515625" style="4" customWidth="1"/>
    <col min="11610" max="11776" width="8.7109375" style="4"/>
    <col min="11777" max="11777" width="4.7109375" style="4" bestFit="1" customWidth="1"/>
    <col min="11778" max="11778" width="4.42578125" style="4" bestFit="1" customWidth="1"/>
    <col min="11779" max="11779" width="68.140625" style="4" customWidth="1"/>
    <col min="11780" max="11780" width="9.42578125" style="4" bestFit="1" customWidth="1"/>
    <col min="11781" max="11781" width="7.140625" style="4" bestFit="1" customWidth="1"/>
    <col min="11782" max="11782" width="9.140625" style="4" bestFit="1" customWidth="1"/>
    <col min="11783" max="11783" width="12.42578125" style="4" bestFit="1" customWidth="1"/>
    <col min="11784" max="11784" width="11.85546875" style="4" bestFit="1" customWidth="1"/>
    <col min="11785" max="11785" width="11.42578125" style="4" customWidth="1"/>
    <col min="11786" max="11786" width="13" style="4" bestFit="1" customWidth="1"/>
    <col min="11787" max="11864" width="11.42578125" style="4" customWidth="1"/>
    <col min="11865" max="11865" width="56.28515625" style="4" customWidth="1"/>
    <col min="11866" max="12032" width="8.7109375" style="4"/>
    <col min="12033" max="12033" width="4.7109375" style="4" bestFit="1" customWidth="1"/>
    <col min="12034" max="12034" width="4.42578125" style="4" bestFit="1" customWidth="1"/>
    <col min="12035" max="12035" width="68.140625" style="4" customWidth="1"/>
    <col min="12036" max="12036" width="9.42578125" style="4" bestFit="1" customWidth="1"/>
    <col min="12037" max="12037" width="7.140625" style="4" bestFit="1" customWidth="1"/>
    <col min="12038" max="12038" width="9.140625" style="4" bestFit="1" customWidth="1"/>
    <col min="12039" max="12039" width="12.42578125" style="4" bestFit="1" customWidth="1"/>
    <col min="12040" max="12040" width="11.85546875" style="4" bestFit="1" customWidth="1"/>
    <col min="12041" max="12041" width="11.42578125" style="4" customWidth="1"/>
    <col min="12042" max="12042" width="13" style="4" bestFit="1" customWidth="1"/>
    <col min="12043" max="12120" width="11.42578125" style="4" customWidth="1"/>
    <col min="12121" max="12121" width="56.28515625" style="4" customWidth="1"/>
    <col min="12122" max="12288" width="8.7109375" style="4"/>
    <col min="12289" max="12289" width="4.7109375" style="4" bestFit="1" customWidth="1"/>
    <col min="12290" max="12290" width="4.42578125" style="4" bestFit="1" customWidth="1"/>
    <col min="12291" max="12291" width="68.140625" style="4" customWidth="1"/>
    <col min="12292" max="12292" width="9.42578125" style="4" bestFit="1" customWidth="1"/>
    <col min="12293" max="12293" width="7.140625" style="4" bestFit="1" customWidth="1"/>
    <col min="12294" max="12294" width="9.140625" style="4" bestFit="1" customWidth="1"/>
    <col min="12295" max="12295" width="12.42578125" style="4" bestFit="1" customWidth="1"/>
    <col min="12296" max="12296" width="11.85546875" style="4" bestFit="1" customWidth="1"/>
    <col min="12297" max="12297" width="11.42578125" style="4" customWidth="1"/>
    <col min="12298" max="12298" width="13" style="4" bestFit="1" customWidth="1"/>
    <col min="12299" max="12376" width="11.42578125" style="4" customWidth="1"/>
    <col min="12377" max="12377" width="56.28515625" style="4" customWidth="1"/>
    <col min="12378" max="12544" width="8.7109375" style="4"/>
    <col min="12545" max="12545" width="4.7109375" style="4" bestFit="1" customWidth="1"/>
    <col min="12546" max="12546" width="4.42578125" style="4" bestFit="1" customWidth="1"/>
    <col min="12547" max="12547" width="68.140625" style="4" customWidth="1"/>
    <col min="12548" max="12548" width="9.42578125" style="4" bestFit="1" customWidth="1"/>
    <col min="12549" max="12549" width="7.140625" style="4" bestFit="1" customWidth="1"/>
    <col min="12550" max="12550" width="9.140625" style="4" bestFit="1" customWidth="1"/>
    <col min="12551" max="12551" width="12.42578125" style="4" bestFit="1" customWidth="1"/>
    <col min="12552" max="12552" width="11.85546875" style="4" bestFit="1" customWidth="1"/>
    <col min="12553" max="12553" width="11.42578125" style="4" customWidth="1"/>
    <col min="12554" max="12554" width="13" style="4" bestFit="1" customWidth="1"/>
    <col min="12555" max="12632" width="11.42578125" style="4" customWidth="1"/>
    <col min="12633" max="12633" width="56.28515625" style="4" customWidth="1"/>
    <col min="12634" max="12800" width="8.7109375" style="4"/>
    <col min="12801" max="12801" width="4.7109375" style="4" bestFit="1" customWidth="1"/>
    <col min="12802" max="12802" width="4.42578125" style="4" bestFit="1" customWidth="1"/>
    <col min="12803" max="12803" width="68.140625" style="4" customWidth="1"/>
    <col min="12804" max="12804" width="9.42578125" style="4" bestFit="1" customWidth="1"/>
    <col min="12805" max="12805" width="7.140625" style="4" bestFit="1" customWidth="1"/>
    <col min="12806" max="12806" width="9.140625" style="4" bestFit="1" customWidth="1"/>
    <col min="12807" max="12807" width="12.42578125" style="4" bestFit="1" customWidth="1"/>
    <col min="12808" max="12808" width="11.85546875" style="4" bestFit="1" customWidth="1"/>
    <col min="12809" max="12809" width="11.42578125" style="4" customWidth="1"/>
    <col min="12810" max="12810" width="13" style="4" bestFit="1" customWidth="1"/>
    <col min="12811" max="12888" width="11.42578125" style="4" customWidth="1"/>
    <col min="12889" max="12889" width="56.28515625" style="4" customWidth="1"/>
    <col min="12890" max="13056" width="8.7109375" style="4"/>
    <col min="13057" max="13057" width="4.7109375" style="4" bestFit="1" customWidth="1"/>
    <col min="13058" max="13058" width="4.42578125" style="4" bestFit="1" customWidth="1"/>
    <col min="13059" max="13059" width="68.140625" style="4" customWidth="1"/>
    <col min="13060" max="13060" width="9.42578125" style="4" bestFit="1" customWidth="1"/>
    <col min="13061" max="13061" width="7.140625" style="4" bestFit="1" customWidth="1"/>
    <col min="13062" max="13062" width="9.140625" style="4" bestFit="1" customWidth="1"/>
    <col min="13063" max="13063" width="12.42578125" style="4" bestFit="1" customWidth="1"/>
    <col min="13064" max="13064" width="11.85546875" style="4" bestFit="1" customWidth="1"/>
    <col min="13065" max="13065" width="11.42578125" style="4" customWidth="1"/>
    <col min="13066" max="13066" width="13" style="4" bestFit="1" customWidth="1"/>
    <col min="13067" max="13144" width="11.42578125" style="4" customWidth="1"/>
    <col min="13145" max="13145" width="56.28515625" style="4" customWidth="1"/>
    <col min="13146" max="13312" width="8.7109375" style="4"/>
    <col min="13313" max="13313" width="4.7109375" style="4" bestFit="1" customWidth="1"/>
    <col min="13314" max="13314" width="4.42578125" style="4" bestFit="1" customWidth="1"/>
    <col min="13315" max="13315" width="68.140625" style="4" customWidth="1"/>
    <col min="13316" max="13316" width="9.42578125" style="4" bestFit="1" customWidth="1"/>
    <col min="13317" max="13317" width="7.140625" style="4" bestFit="1" customWidth="1"/>
    <col min="13318" max="13318" width="9.140625" style="4" bestFit="1" customWidth="1"/>
    <col min="13319" max="13319" width="12.42578125" style="4" bestFit="1" customWidth="1"/>
    <col min="13320" max="13320" width="11.85546875" style="4" bestFit="1" customWidth="1"/>
    <col min="13321" max="13321" width="11.42578125" style="4" customWidth="1"/>
    <col min="13322" max="13322" width="13" style="4" bestFit="1" customWidth="1"/>
    <col min="13323" max="13400" width="11.42578125" style="4" customWidth="1"/>
    <col min="13401" max="13401" width="56.28515625" style="4" customWidth="1"/>
    <col min="13402" max="13568" width="8.7109375" style="4"/>
    <col min="13569" max="13569" width="4.7109375" style="4" bestFit="1" customWidth="1"/>
    <col min="13570" max="13570" width="4.42578125" style="4" bestFit="1" customWidth="1"/>
    <col min="13571" max="13571" width="68.140625" style="4" customWidth="1"/>
    <col min="13572" max="13572" width="9.42578125" style="4" bestFit="1" customWidth="1"/>
    <col min="13573" max="13573" width="7.140625" style="4" bestFit="1" customWidth="1"/>
    <col min="13574" max="13574" width="9.140625" style="4" bestFit="1" customWidth="1"/>
    <col min="13575" max="13575" width="12.42578125" style="4" bestFit="1" customWidth="1"/>
    <col min="13576" max="13576" width="11.85546875" style="4" bestFit="1" customWidth="1"/>
    <col min="13577" max="13577" width="11.42578125" style="4" customWidth="1"/>
    <col min="13578" max="13578" width="13" style="4" bestFit="1" customWidth="1"/>
    <col min="13579" max="13656" width="11.42578125" style="4" customWidth="1"/>
    <col min="13657" max="13657" width="56.28515625" style="4" customWidth="1"/>
    <col min="13658" max="13824" width="8.7109375" style="4"/>
    <col min="13825" max="13825" width="4.7109375" style="4" bestFit="1" customWidth="1"/>
    <col min="13826" max="13826" width="4.42578125" style="4" bestFit="1" customWidth="1"/>
    <col min="13827" max="13827" width="68.140625" style="4" customWidth="1"/>
    <col min="13828" max="13828" width="9.42578125" style="4" bestFit="1" customWidth="1"/>
    <col min="13829" max="13829" width="7.140625" style="4" bestFit="1" customWidth="1"/>
    <col min="13830" max="13830" width="9.140625" style="4" bestFit="1" customWidth="1"/>
    <col min="13831" max="13831" width="12.42578125" style="4" bestFit="1" customWidth="1"/>
    <col min="13832" max="13832" width="11.85546875" style="4" bestFit="1" customWidth="1"/>
    <col min="13833" max="13833" width="11.42578125" style="4" customWidth="1"/>
    <col min="13834" max="13834" width="13" style="4" bestFit="1" customWidth="1"/>
    <col min="13835" max="13912" width="11.42578125" style="4" customWidth="1"/>
    <col min="13913" max="13913" width="56.28515625" style="4" customWidth="1"/>
    <col min="13914" max="14080" width="8.7109375" style="4"/>
    <col min="14081" max="14081" width="4.7109375" style="4" bestFit="1" customWidth="1"/>
    <col min="14082" max="14082" width="4.42578125" style="4" bestFit="1" customWidth="1"/>
    <col min="14083" max="14083" width="68.140625" style="4" customWidth="1"/>
    <col min="14084" max="14084" width="9.42578125" style="4" bestFit="1" customWidth="1"/>
    <col min="14085" max="14085" width="7.140625" style="4" bestFit="1" customWidth="1"/>
    <col min="14086" max="14086" width="9.140625" style="4" bestFit="1" customWidth="1"/>
    <col min="14087" max="14087" width="12.42578125" style="4" bestFit="1" customWidth="1"/>
    <col min="14088" max="14088" width="11.85546875" style="4" bestFit="1" customWidth="1"/>
    <col min="14089" max="14089" width="11.42578125" style="4" customWidth="1"/>
    <col min="14090" max="14090" width="13" style="4" bestFit="1" customWidth="1"/>
    <col min="14091" max="14168" width="11.42578125" style="4" customWidth="1"/>
    <col min="14169" max="14169" width="56.28515625" style="4" customWidth="1"/>
    <col min="14170" max="14336" width="8.7109375" style="4"/>
    <col min="14337" max="14337" width="4.7109375" style="4" bestFit="1" customWidth="1"/>
    <col min="14338" max="14338" width="4.42578125" style="4" bestFit="1" customWidth="1"/>
    <col min="14339" max="14339" width="68.140625" style="4" customWidth="1"/>
    <col min="14340" max="14340" width="9.42578125" style="4" bestFit="1" customWidth="1"/>
    <col min="14341" max="14341" width="7.140625" style="4" bestFit="1" customWidth="1"/>
    <col min="14342" max="14342" width="9.140625" style="4" bestFit="1" customWidth="1"/>
    <col min="14343" max="14343" width="12.42578125" style="4" bestFit="1" customWidth="1"/>
    <col min="14344" max="14344" width="11.85546875" style="4" bestFit="1" customWidth="1"/>
    <col min="14345" max="14345" width="11.42578125" style="4" customWidth="1"/>
    <col min="14346" max="14346" width="13" style="4" bestFit="1" customWidth="1"/>
    <col min="14347" max="14424" width="11.42578125" style="4" customWidth="1"/>
    <col min="14425" max="14425" width="56.28515625" style="4" customWidth="1"/>
    <col min="14426" max="14592" width="8.7109375" style="4"/>
    <col min="14593" max="14593" width="4.7109375" style="4" bestFit="1" customWidth="1"/>
    <col min="14594" max="14594" width="4.42578125" style="4" bestFit="1" customWidth="1"/>
    <col min="14595" max="14595" width="68.140625" style="4" customWidth="1"/>
    <col min="14596" max="14596" width="9.42578125" style="4" bestFit="1" customWidth="1"/>
    <col min="14597" max="14597" width="7.140625" style="4" bestFit="1" customWidth="1"/>
    <col min="14598" max="14598" width="9.140625" style="4" bestFit="1" customWidth="1"/>
    <col min="14599" max="14599" width="12.42578125" style="4" bestFit="1" customWidth="1"/>
    <col min="14600" max="14600" width="11.85546875" style="4" bestFit="1" customWidth="1"/>
    <col min="14601" max="14601" width="11.42578125" style="4" customWidth="1"/>
    <col min="14602" max="14602" width="13" style="4" bestFit="1" customWidth="1"/>
    <col min="14603" max="14680" width="11.42578125" style="4" customWidth="1"/>
    <col min="14681" max="14681" width="56.28515625" style="4" customWidth="1"/>
    <col min="14682" max="14848" width="8.7109375" style="4"/>
    <col min="14849" max="14849" width="4.7109375" style="4" bestFit="1" customWidth="1"/>
    <col min="14850" max="14850" width="4.42578125" style="4" bestFit="1" customWidth="1"/>
    <col min="14851" max="14851" width="68.140625" style="4" customWidth="1"/>
    <col min="14852" max="14852" width="9.42578125" style="4" bestFit="1" customWidth="1"/>
    <col min="14853" max="14853" width="7.140625" style="4" bestFit="1" customWidth="1"/>
    <col min="14854" max="14854" width="9.140625" style="4" bestFit="1" customWidth="1"/>
    <col min="14855" max="14855" width="12.42578125" style="4" bestFit="1" customWidth="1"/>
    <col min="14856" max="14856" width="11.85546875" style="4" bestFit="1" customWidth="1"/>
    <col min="14857" max="14857" width="11.42578125" style="4" customWidth="1"/>
    <col min="14858" max="14858" width="13" style="4" bestFit="1" customWidth="1"/>
    <col min="14859" max="14936" width="11.42578125" style="4" customWidth="1"/>
    <col min="14937" max="14937" width="56.28515625" style="4" customWidth="1"/>
    <col min="14938" max="15104" width="8.7109375" style="4"/>
    <col min="15105" max="15105" width="4.7109375" style="4" bestFit="1" customWidth="1"/>
    <col min="15106" max="15106" width="4.42578125" style="4" bestFit="1" customWidth="1"/>
    <col min="15107" max="15107" width="68.140625" style="4" customWidth="1"/>
    <col min="15108" max="15108" width="9.42578125" style="4" bestFit="1" customWidth="1"/>
    <col min="15109" max="15109" width="7.140625" style="4" bestFit="1" customWidth="1"/>
    <col min="15110" max="15110" width="9.140625" style="4" bestFit="1" customWidth="1"/>
    <col min="15111" max="15111" width="12.42578125" style="4" bestFit="1" customWidth="1"/>
    <col min="15112" max="15112" width="11.85546875" style="4" bestFit="1" customWidth="1"/>
    <col min="15113" max="15113" width="11.42578125" style="4" customWidth="1"/>
    <col min="15114" max="15114" width="13" style="4" bestFit="1" customWidth="1"/>
    <col min="15115" max="15192" width="11.42578125" style="4" customWidth="1"/>
    <col min="15193" max="15193" width="56.28515625" style="4" customWidth="1"/>
    <col min="15194" max="15360" width="8.7109375" style="4"/>
    <col min="15361" max="15361" width="4.7109375" style="4" bestFit="1" customWidth="1"/>
    <col min="15362" max="15362" width="4.42578125" style="4" bestFit="1" customWidth="1"/>
    <col min="15363" max="15363" width="68.140625" style="4" customWidth="1"/>
    <col min="15364" max="15364" width="9.42578125" style="4" bestFit="1" customWidth="1"/>
    <col min="15365" max="15365" width="7.140625" style="4" bestFit="1" customWidth="1"/>
    <col min="15366" max="15366" width="9.140625" style="4" bestFit="1" customWidth="1"/>
    <col min="15367" max="15367" width="12.42578125" style="4" bestFit="1" customWidth="1"/>
    <col min="15368" max="15368" width="11.85546875" style="4" bestFit="1" customWidth="1"/>
    <col min="15369" max="15369" width="11.42578125" style="4" customWidth="1"/>
    <col min="15370" max="15370" width="13" style="4" bestFit="1" customWidth="1"/>
    <col min="15371" max="15448" width="11.42578125" style="4" customWidth="1"/>
    <col min="15449" max="15449" width="56.28515625" style="4" customWidth="1"/>
    <col min="15450" max="15616" width="8.7109375" style="4"/>
    <col min="15617" max="15617" width="4.7109375" style="4" bestFit="1" customWidth="1"/>
    <col min="15618" max="15618" width="4.42578125" style="4" bestFit="1" customWidth="1"/>
    <col min="15619" max="15619" width="68.140625" style="4" customWidth="1"/>
    <col min="15620" max="15620" width="9.42578125" style="4" bestFit="1" customWidth="1"/>
    <col min="15621" max="15621" width="7.140625" style="4" bestFit="1" customWidth="1"/>
    <col min="15622" max="15622" width="9.140625" style="4" bestFit="1" customWidth="1"/>
    <col min="15623" max="15623" width="12.42578125" style="4" bestFit="1" customWidth="1"/>
    <col min="15624" max="15624" width="11.85546875" style="4" bestFit="1" customWidth="1"/>
    <col min="15625" max="15625" width="11.42578125" style="4" customWidth="1"/>
    <col min="15626" max="15626" width="13" style="4" bestFit="1" customWidth="1"/>
    <col min="15627" max="15704" width="11.42578125" style="4" customWidth="1"/>
    <col min="15705" max="15705" width="56.28515625" style="4" customWidth="1"/>
    <col min="15706" max="15872" width="8.7109375" style="4"/>
    <col min="15873" max="15873" width="4.7109375" style="4" bestFit="1" customWidth="1"/>
    <col min="15874" max="15874" width="4.42578125" style="4" bestFit="1" customWidth="1"/>
    <col min="15875" max="15875" width="68.140625" style="4" customWidth="1"/>
    <col min="15876" max="15876" width="9.42578125" style="4" bestFit="1" customWidth="1"/>
    <col min="15877" max="15877" width="7.140625" style="4" bestFit="1" customWidth="1"/>
    <col min="15878" max="15878" width="9.140625" style="4" bestFit="1" customWidth="1"/>
    <col min="15879" max="15879" width="12.42578125" style="4" bestFit="1" customWidth="1"/>
    <col min="15880" max="15880" width="11.85546875" style="4" bestFit="1" customWidth="1"/>
    <col min="15881" max="15881" width="11.42578125" style="4" customWidth="1"/>
    <col min="15882" max="15882" width="13" style="4" bestFit="1" customWidth="1"/>
    <col min="15883" max="15960" width="11.42578125" style="4" customWidth="1"/>
    <col min="15961" max="15961" width="56.28515625" style="4" customWidth="1"/>
    <col min="15962" max="16128" width="8.7109375" style="4"/>
    <col min="16129" max="16129" width="4.7109375" style="4" bestFit="1" customWidth="1"/>
    <col min="16130" max="16130" width="4.42578125" style="4" bestFit="1" customWidth="1"/>
    <col min="16131" max="16131" width="68.140625" style="4" customWidth="1"/>
    <col min="16132" max="16132" width="9.42578125" style="4" bestFit="1" customWidth="1"/>
    <col min="16133" max="16133" width="7.140625" style="4" bestFit="1" customWidth="1"/>
    <col min="16134" max="16134" width="9.140625" style="4" bestFit="1" customWidth="1"/>
    <col min="16135" max="16135" width="12.42578125" style="4" bestFit="1" customWidth="1"/>
    <col min="16136" max="16136" width="11.85546875" style="4" bestFit="1" customWidth="1"/>
    <col min="16137" max="16137" width="11.42578125" style="4" customWidth="1"/>
    <col min="16138" max="16138" width="13" style="4" bestFit="1" customWidth="1"/>
    <col min="16139" max="16216" width="11.42578125" style="4" customWidth="1"/>
    <col min="16217" max="16217" width="56.28515625" style="4" customWidth="1"/>
    <col min="16218" max="16384" width="8.7109375" style="4"/>
  </cols>
  <sheetData>
    <row r="1" spans="1:128" s="2" customFormat="1" ht="12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4"/>
      <c r="J1" s="304"/>
      <c r="K1" s="30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x14ac:dyDescent="0.2">
      <c r="A2" s="303"/>
      <c r="B2" s="303"/>
      <c r="C2" s="303"/>
      <c r="D2" s="303"/>
      <c r="E2" s="303"/>
      <c r="F2" s="303"/>
      <c r="G2" s="303"/>
      <c r="H2" s="303"/>
      <c r="I2" s="304"/>
      <c r="J2" s="304"/>
      <c r="K2" s="304"/>
    </row>
    <row r="3" spans="1:128" ht="15" x14ac:dyDescent="0.2">
      <c r="A3" s="296" t="s">
        <v>940</v>
      </c>
      <c r="B3" s="296"/>
      <c r="C3" s="296"/>
      <c r="D3" s="296"/>
      <c r="E3" s="296"/>
      <c r="F3" s="296"/>
      <c r="G3" s="296"/>
      <c r="H3" s="296"/>
      <c r="I3" s="227"/>
      <c r="J3" s="227"/>
      <c r="K3" s="227"/>
    </row>
    <row r="4" spans="1:128" ht="15" x14ac:dyDescent="0.2">
      <c r="A4" s="296" t="s">
        <v>967</v>
      </c>
      <c r="B4" s="296"/>
      <c r="C4" s="296"/>
      <c r="D4" s="296"/>
      <c r="E4" s="296"/>
      <c r="F4" s="296"/>
      <c r="G4" s="296"/>
      <c r="H4" s="296"/>
      <c r="I4" s="305" t="s">
        <v>1</v>
      </c>
      <c r="J4" s="305"/>
      <c r="K4" s="228">
        <v>0.25</v>
      </c>
    </row>
    <row r="5" spans="1:128" ht="15" x14ac:dyDescent="0.2">
      <c r="A5" s="296" t="s">
        <v>968</v>
      </c>
      <c r="B5" s="296"/>
      <c r="C5" s="296"/>
      <c r="D5" s="296"/>
      <c r="E5" s="296"/>
      <c r="F5" s="296"/>
      <c r="G5" s="296"/>
      <c r="H5" s="296"/>
      <c r="I5" s="229"/>
      <c r="J5" s="230"/>
      <c r="K5" s="231"/>
    </row>
    <row r="6" spans="1:128" ht="15" customHeight="1" x14ac:dyDescent="0.2">
      <c r="A6" s="296" t="s">
        <v>941</v>
      </c>
      <c r="B6" s="296"/>
      <c r="C6" s="296"/>
      <c r="D6" s="296"/>
      <c r="E6" s="296"/>
      <c r="F6" s="296"/>
      <c r="G6" s="296"/>
      <c r="H6" s="296"/>
      <c r="I6" s="301" t="s">
        <v>1063</v>
      </c>
      <c r="J6" s="301"/>
      <c r="K6" s="306">
        <v>1.1266</v>
      </c>
    </row>
    <row r="7" spans="1:128" ht="30" customHeight="1" x14ac:dyDescent="0.2">
      <c r="A7" s="296" t="s">
        <v>942</v>
      </c>
      <c r="B7" s="296"/>
      <c r="C7" s="296"/>
      <c r="D7" s="296"/>
      <c r="E7" s="296"/>
      <c r="F7" s="296"/>
      <c r="G7" s="296"/>
      <c r="H7" s="296"/>
      <c r="I7" s="302"/>
      <c r="J7" s="302"/>
      <c r="K7" s="307"/>
    </row>
    <row r="8" spans="1:128" s="5" customFormat="1" ht="15" x14ac:dyDescent="0.2">
      <c r="A8" s="297" t="s">
        <v>943</v>
      </c>
      <c r="B8" s="297"/>
      <c r="C8" s="297"/>
      <c r="D8" s="297"/>
      <c r="E8" s="297"/>
      <c r="F8" s="297"/>
      <c r="G8" s="297"/>
      <c r="H8" s="297"/>
      <c r="I8" s="232"/>
      <c r="J8" s="232"/>
      <c r="K8" s="232"/>
    </row>
    <row r="9" spans="1:128" s="5" customFormat="1" ht="15" x14ac:dyDescent="0.2">
      <c r="A9" s="274" t="s">
        <v>969</v>
      </c>
      <c r="B9" s="275"/>
      <c r="C9" s="275"/>
      <c r="D9" s="275"/>
      <c r="E9" s="275"/>
      <c r="F9" s="275"/>
      <c r="G9" s="275"/>
      <c r="H9" s="275"/>
      <c r="I9" s="275"/>
      <c r="J9" s="275"/>
      <c r="K9" s="276"/>
    </row>
    <row r="10" spans="1:128" s="5" customFormat="1" ht="15" customHeight="1" x14ac:dyDescent="0.2">
      <c r="A10" s="277" t="s">
        <v>970</v>
      </c>
      <c r="B10" s="277"/>
      <c r="C10" s="278"/>
      <c r="D10" s="278"/>
      <c r="E10" s="278"/>
      <c r="F10" s="278"/>
      <c r="G10" s="233" t="s">
        <v>971</v>
      </c>
      <c r="H10" s="278"/>
      <c r="I10" s="278"/>
      <c r="J10" s="278"/>
      <c r="K10" s="278"/>
    </row>
    <row r="11" spans="1:128" s="5" customFormat="1" ht="15" customHeight="1" x14ac:dyDescent="0.2">
      <c r="A11" s="277" t="s">
        <v>972</v>
      </c>
      <c r="B11" s="277"/>
      <c r="C11" s="279"/>
      <c r="D11" s="279"/>
      <c r="E11" s="279"/>
      <c r="F11" s="279"/>
      <c r="G11" s="234" t="s">
        <v>973</v>
      </c>
      <c r="H11" s="279"/>
      <c r="I11" s="279"/>
      <c r="J11" s="279"/>
      <c r="K11" s="279"/>
    </row>
    <row r="12" spans="1:128" s="3" customFormat="1" ht="15" x14ac:dyDescent="0.2">
      <c r="A12" s="308" t="s">
        <v>1064</v>
      </c>
      <c r="B12" s="309"/>
      <c r="C12" s="308" t="s">
        <v>2</v>
      </c>
      <c r="D12" s="310" t="s">
        <v>3</v>
      </c>
      <c r="E12" s="308" t="s">
        <v>4</v>
      </c>
      <c r="F12" s="298" t="s">
        <v>5</v>
      </c>
      <c r="G12" s="298"/>
      <c r="H12" s="298" t="s">
        <v>6</v>
      </c>
      <c r="I12" s="298" t="s">
        <v>7</v>
      </c>
      <c r="J12" s="298"/>
      <c r="K12" s="298" t="s">
        <v>6</v>
      </c>
      <c r="M12" s="6"/>
      <c r="N12" s="6"/>
    </row>
    <row r="13" spans="1:128" s="3" customFormat="1" ht="15" x14ac:dyDescent="0.2">
      <c r="A13" s="308"/>
      <c r="B13" s="309"/>
      <c r="C13" s="308"/>
      <c r="D13" s="310"/>
      <c r="E13" s="308"/>
      <c r="F13" s="235" t="s">
        <v>8</v>
      </c>
      <c r="G13" s="235" t="s">
        <v>9</v>
      </c>
      <c r="H13" s="298"/>
      <c r="I13" s="235" t="s">
        <v>8</v>
      </c>
      <c r="J13" s="235" t="s">
        <v>9</v>
      </c>
      <c r="K13" s="298"/>
      <c r="M13" s="6"/>
      <c r="N13" s="6"/>
    </row>
    <row r="14" spans="1:128" s="23" customFormat="1" ht="15" x14ac:dyDescent="0.2">
      <c r="A14" s="51">
        <v>1</v>
      </c>
      <c r="B14" s="52"/>
      <c r="C14" s="293" t="s">
        <v>1056</v>
      </c>
      <c r="D14" s="294"/>
      <c r="E14" s="294"/>
      <c r="F14" s="294"/>
      <c r="G14" s="294"/>
      <c r="H14" s="295"/>
      <c r="I14" s="53"/>
      <c r="J14" s="53"/>
      <c r="K14" s="54"/>
      <c r="L14" s="21"/>
      <c r="M14" s="22"/>
    </row>
    <row r="15" spans="1:128" s="23" customFormat="1" ht="15" x14ac:dyDescent="0.2">
      <c r="A15" s="55"/>
      <c r="B15" s="56" t="s">
        <v>284</v>
      </c>
      <c r="C15" s="57" t="s">
        <v>907</v>
      </c>
      <c r="D15" s="58"/>
      <c r="E15" s="57"/>
      <c r="F15" s="59"/>
      <c r="G15" s="60"/>
      <c r="H15" s="61"/>
      <c r="I15" s="62"/>
      <c r="J15" s="63"/>
      <c r="K15" s="64"/>
      <c r="L15" s="21"/>
      <c r="M15" s="22"/>
    </row>
    <row r="16" spans="1:128" s="23" customFormat="1" ht="15" x14ac:dyDescent="0.2">
      <c r="A16" s="65"/>
      <c r="B16" s="66" t="s">
        <v>286</v>
      </c>
      <c r="C16" s="67" t="s">
        <v>287</v>
      </c>
      <c r="D16" s="68"/>
      <c r="E16" s="67"/>
      <c r="F16" s="69"/>
      <c r="G16" s="69"/>
      <c r="H16" s="70"/>
      <c r="I16" s="71"/>
      <c r="J16" s="69"/>
      <c r="K16" s="70"/>
      <c r="L16" s="21"/>
      <c r="M16" s="22"/>
    </row>
    <row r="17" spans="1:13" s="21" customFormat="1" ht="15" x14ac:dyDescent="0.2">
      <c r="A17" s="72"/>
      <c r="B17" s="223" t="s">
        <v>10</v>
      </c>
      <c r="C17" s="73" t="s">
        <v>288</v>
      </c>
      <c r="D17" s="224">
        <v>24</v>
      </c>
      <c r="E17" s="225" t="s">
        <v>289</v>
      </c>
      <c r="F17" s="74" t="s">
        <v>39</v>
      </c>
      <c r="G17" s="75"/>
      <c r="H17" s="76">
        <f t="shared" ref="H17:H38" si="0">SUM(F17,G17)*D17</f>
        <v>0</v>
      </c>
      <c r="I17" s="236" t="s">
        <v>39</v>
      </c>
      <c r="J17" s="159">
        <f>TRUNC(G17*(1+$K$4),2)</f>
        <v>0</v>
      </c>
      <c r="K17" s="237">
        <f t="shared" ref="K17:K38" si="1">SUM(I17:J17)*D17</f>
        <v>0</v>
      </c>
      <c r="M17" s="24"/>
    </row>
    <row r="18" spans="1:13" s="21" customFormat="1" ht="15" x14ac:dyDescent="0.2">
      <c r="A18" s="72"/>
      <c r="B18" s="223" t="s">
        <v>12</v>
      </c>
      <c r="C18" s="73" t="s">
        <v>290</v>
      </c>
      <c r="D18" s="224">
        <v>7</v>
      </c>
      <c r="E18" s="225" t="s">
        <v>289</v>
      </c>
      <c r="F18" s="74" t="s">
        <v>39</v>
      </c>
      <c r="G18" s="75"/>
      <c r="H18" s="76">
        <f t="shared" si="0"/>
        <v>0</v>
      </c>
      <c r="I18" s="236" t="s">
        <v>39</v>
      </c>
      <c r="J18" s="159">
        <f t="shared" ref="J18:J26" si="2">TRUNC(G18*(1+$K$4),2)</f>
        <v>0</v>
      </c>
      <c r="K18" s="237">
        <f t="shared" si="1"/>
        <v>0</v>
      </c>
      <c r="M18" s="24"/>
    </row>
    <row r="19" spans="1:13" s="21" customFormat="1" ht="15" x14ac:dyDescent="0.2">
      <c r="A19" s="72"/>
      <c r="B19" s="223" t="s">
        <v>72</v>
      </c>
      <c r="C19" s="73" t="s">
        <v>1033</v>
      </c>
      <c r="D19" s="224">
        <v>2</v>
      </c>
      <c r="E19" s="225" t="s">
        <v>4</v>
      </c>
      <c r="F19" s="74" t="s">
        <v>39</v>
      </c>
      <c r="G19" s="75"/>
      <c r="H19" s="76">
        <f t="shared" ref="H19:H20" si="3">SUM(F19,G19)*D19</f>
        <v>0</v>
      </c>
      <c r="I19" s="236" t="s">
        <v>39</v>
      </c>
      <c r="J19" s="159">
        <f t="shared" si="2"/>
        <v>0</v>
      </c>
      <c r="K19" s="237">
        <f t="shared" ref="K19:K20" si="4">SUM(I19:J19)*D19</f>
        <v>0</v>
      </c>
      <c r="M19" s="24"/>
    </row>
    <row r="20" spans="1:13" s="21" customFormat="1" ht="15" x14ac:dyDescent="0.2">
      <c r="A20" s="72"/>
      <c r="B20" s="223" t="s">
        <v>129</v>
      </c>
      <c r="C20" s="73" t="s">
        <v>1034</v>
      </c>
      <c r="D20" s="224">
        <v>1</v>
      </c>
      <c r="E20" s="225" t="s">
        <v>4</v>
      </c>
      <c r="F20" s="74" t="s">
        <v>39</v>
      </c>
      <c r="G20" s="75"/>
      <c r="H20" s="76">
        <f t="shared" si="3"/>
        <v>0</v>
      </c>
      <c r="I20" s="236" t="s">
        <v>39</v>
      </c>
      <c r="J20" s="159">
        <f t="shared" si="2"/>
        <v>0</v>
      </c>
      <c r="K20" s="237">
        <f t="shared" si="4"/>
        <v>0</v>
      </c>
      <c r="M20" s="24"/>
    </row>
    <row r="21" spans="1:13" s="21" customFormat="1" ht="15" x14ac:dyDescent="0.2">
      <c r="A21" s="72"/>
      <c r="B21" s="223" t="s">
        <v>128</v>
      </c>
      <c r="C21" s="73" t="s">
        <v>291</v>
      </c>
      <c r="D21" s="224">
        <v>15</v>
      </c>
      <c r="E21" s="225" t="s">
        <v>11</v>
      </c>
      <c r="F21" s="74" t="s">
        <v>39</v>
      </c>
      <c r="G21" s="75"/>
      <c r="H21" s="76">
        <f t="shared" si="0"/>
        <v>0</v>
      </c>
      <c r="I21" s="236" t="s">
        <v>39</v>
      </c>
      <c r="J21" s="159">
        <f t="shared" si="2"/>
        <v>0</v>
      </c>
      <c r="K21" s="237">
        <f t="shared" si="1"/>
        <v>0</v>
      </c>
      <c r="M21" s="24"/>
    </row>
    <row r="22" spans="1:13" s="21" customFormat="1" ht="15" x14ac:dyDescent="0.2">
      <c r="A22" s="72"/>
      <c r="B22" s="223" t="s">
        <v>131</v>
      </c>
      <c r="C22" s="73" t="s">
        <v>292</v>
      </c>
      <c r="D22" s="224">
        <v>535</v>
      </c>
      <c r="E22" s="225" t="s">
        <v>289</v>
      </c>
      <c r="F22" s="74" t="s">
        <v>39</v>
      </c>
      <c r="G22" s="75"/>
      <c r="H22" s="76">
        <f t="shared" si="0"/>
        <v>0</v>
      </c>
      <c r="I22" s="236" t="s">
        <v>39</v>
      </c>
      <c r="J22" s="159">
        <f t="shared" si="2"/>
        <v>0</v>
      </c>
      <c r="K22" s="237">
        <f t="shared" si="1"/>
        <v>0</v>
      </c>
      <c r="M22" s="24"/>
    </row>
    <row r="23" spans="1:13" s="21" customFormat="1" ht="15" x14ac:dyDescent="0.2">
      <c r="A23" s="72"/>
      <c r="B23" s="223" t="s">
        <v>165</v>
      </c>
      <c r="C23" s="73" t="s">
        <v>293</v>
      </c>
      <c r="D23" s="224">
        <v>3</v>
      </c>
      <c r="E23" s="225" t="s">
        <v>11</v>
      </c>
      <c r="F23" s="74" t="s">
        <v>39</v>
      </c>
      <c r="G23" s="75"/>
      <c r="H23" s="76">
        <f t="shared" si="0"/>
        <v>0</v>
      </c>
      <c r="I23" s="236" t="s">
        <v>39</v>
      </c>
      <c r="J23" s="159">
        <f t="shared" si="2"/>
        <v>0</v>
      </c>
      <c r="K23" s="237">
        <f t="shared" si="1"/>
        <v>0</v>
      </c>
      <c r="M23" s="24"/>
    </row>
    <row r="24" spans="1:13" s="21" customFormat="1" ht="15" x14ac:dyDescent="0.2">
      <c r="A24" s="72"/>
      <c r="B24" s="223" t="s">
        <v>166</v>
      </c>
      <c r="C24" s="73" t="s">
        <v>294</v>
      </c>
      <c r="D24" s="224">
        <v>10</v>
      </c>
      <c r="E24" s="225" t="s">
        <v>289</v>
      </c>
      <c r="F24" s="74" t="s">
        <v>39</v>
      </c>
      <c r="G24" s="75"/>
      <c r="H24" s="76">
        <f t="shared" si="0"/>
        <v>0</v>
      </c>
      <c r="I24" s="236" t="s">
        <v>39</v>
      </c>
      <c r="J24" s="159">
        <f t="shared" si="2"/>
        <v>0</v>
      </c>
      <c r="K24" s="237">
        <f t="shared" si="1"/>
        <v>0</v>
      </c>
      <c r="M24" s="24"/>
    </row>
    <row r="25" spans="1:13" s="21" customFormat="1" ht="30" x14ac:dyDescent="0.2">
      <c r="A25" s="72"/>
      <c r="B25" s="223" t="s">
        <v>167</v>
      </c>
      <c r="C25" s="73" t="s">
        <v>974</v>
      </c>
      <c r="D25" s="224">
        <v>20</v>
      </c>
      <c r="E25" s="225" t="s">
        <v>296</v>
      </c>
      <c r="F25" s="74" t="s">
        <v>39</v>
      </c>
      <c r="G25" s="75"/>
      <c r="H25" s="76">
        <f t="shared" si="0"/>
        <v>0</v>
      </c>
      <c r="I25" s="236" t="s">
        <v>39</v>
      </c>
      <c r="J25" s="159">
        <f t="shared" si="2"/>
        <v>0</v>
      </c>
      <c r="K25" s="237">
        <f t="shared" si="1"/>
        <v>0</v>
      </c>
      <c r="M25" s="24"/>
    </row>
    <row r="26" spans="1:13" s="21" customFormat="1" ht="15" x14ac:dyDescent="0.2">
      <c r="A26" s="72"/>
      <c r="B26" s="223" t="s">
        <v>137</v>
      </c>
      <c r="C26" s="73" t="s">
        <v>297</v>
      </c>
      <c r="D26" s="224">
        <v>20</v>
      </c>
      <c r="E26" s="225" t="s">
        <v>296</v>
      </c>
      <c r="F26" s="74" t="s">
        <v>39</v>
      </c>
      <c r="G26" s="75"/>
      <c r="H26" s="76">
        <f t="shared" si="0"/>
        <v>0</v>
      </c>
      <c r="I26" s="236" t="s">
        <v>39</v>
      </c>
      <c r="J26" s="159">
        <f t="shared" si="2"/>
        <v>0</v>
      </c>
      <c r="K26" s="237">
        <f t="shared" si="1"/>
        <v>0</v>
      </c>
      <c r="M26" s="24"/>
    </row>
    <row r="27" spans="1:13" s="21" customFormat="1" ht="15" x14ac:dyDescent="0.2">
      <c r="A27" s="65"/>
      <c r="B27" s="66" t="s">
        <v>298</v>
      </c>
      <c r="C27" s="67" t="s">
        <v>299</v>
      </c>
      <c r="D27" s="68"/>
      <c r="E27" s="67"/>
      <c r="F27" s="69"/>
      <c r="G27" s="69"/>
      <c r="H27" s="70"/>
      <c r="I27" s="71"/>
      <c r="J27" s="69"/>
      <c r="K27" s="70"/>
      <c r="M27" s="24"/>
    </row>
    <row r="28" spans="1:13" s="21" customFormat="1" ht="30" x14ac:dyDescent="0.2">
      <c r="A28" s="72"/>
      <c r="B28" s="223" t="s">
        <v>14</v>
      </c>
      <c r="C28" s="73" t="s">
        <v>300</v>
      </c>
      <c r="D28" s="224">
        <v>588</v>
      </c>
      <c r="E28" s="225" t="s">
        <v>289</v>
      </c>
      <c r="F28" s="116"/>
      <c r="G28" s="75"/>
      <c r="H28" s="76">
        <f t="shared" si="0"/>
        <v>0</v>
      </c>
      <c r="I28" s="159">
        <f t="shared" ref="I28:J38" si="5">TRUNC(F28*(1+$K$4),2)</f>
        <v>0</v>
      </c>
      <c r="J28" s="159">
        <f t="shared" si="5"/>
        <v>0</v>
      </c>
      <c r="K28" s="237">
        <f t="shared" si="1"/>
        <v>0</v>
      </c>
      <c r="M28" s="24"/>
    </row>
    <row r="29" spans="1:13" s="21" customFormat="1" ht="15" x14ac:dyDescent="0.2">
      <c r="A29" s="72"/>
      <c r="B29" s="223" t="s">
        <v>17</v>
      </c>
      <c r="C29" s="73" t="s">
        <v>301</v>
      </c>
      <c r="D29" s="224">
        <v>140</v>
      </c>
      <c r="E29" s="225" t="s">
        <v>11</v>
      </c>
      <c r="F29" s="74" t="s">
        <v>39</v>
      </c>
      <c r="G29" s="75"/>
      <c r="H29" s="76">
        <f t="shared" si="0"/>
        <v>0</v>
      </c>
      <c r="I29" s="236" t="s">
        <v>39</v>
      </c>
      <c r="J29" s="159">
        <f t="shared" si="5"/>
        <v>0</v>
      </c>
      <c r="K29" s="237">
        <f t="shared" si="1"/>
        <v>0</v>
      </c>
      <c r="M29" s="24"/>
    </row>
    <row r="30" spans="1:13" s="21" customFormat="1" ht="15" x14ac:dyDescent="0.2">
      <c r="A30" s="72"/>
      <c r="B30" s="223" t="s">
        <v>19</v>
      </c>
      <c r="C30" s="73" t="s">
        <v>302</v>
      </c>
      <c r="D30" s="224">
        <v>50</v>
      </c>
      <c r="E30" s="225" t="s">
        <v>11</v>
      </c>
      <c r="F30" s="74" t="s">
        <v>39</v>
      </c>
      <c r="G30" s="75"/>
      <c r="H30" s="76">
        <f t="shared" si="0"/>
        <v>0</v>
      </c>
      <c r="I30" s="236" t="s">
        <v>39</v>
      </c>
      <c r="J30" s="159">
        <f t="shared" si="5"/>
        <v>0</v>
      </c>
      <c r="K30" s="237">
        <f t="shared" si="1"/>
        <v>0</v>
      </c>
      <c r="M30" s="24"/>
    </row>
    <row r="31" spans="1:13" s="21" customFormat="1" ht="15" x14ac:dyDescent="0.2">
      <c r="A31" s="65"/>
      <c r="B31" s="66" t="s">
        <v>303</v>
      </c>
      <c r="C31" s="67" t="s">
        <v>304</v>
      </c>
      <c r="D31" s="68"/>
      <c r="E31" s="67"/>
      <c r="F31" s="69"/>
      <c r="G31" s="69"/>
      <c r="H31" s="70"/>
      <c r="I31" s="71"/>
      <c r="J31" s="69"/>
      <c r="K31" s="70"/>
      <c r="M31" s="24"/>
    </row>
    <row r="32" spans="1:13" s="21" customFormat="1" ht="30" x14ac:dyDescent="0.2">
      <c r="A32" s="72"/>
      <c r="B32" s="223" t="s">
        <v>26</v>
      </c>
      <c r="C32" s="73" t="s">
        <v>975</v>
      </c>
      <c r="D32" s="224">
        <v>3</v>
      </c>
      <c r="E32" s="225" t="s">
        <v>11</v>
      </c>
      <c r="F32" s="75"/>
      <c r="G32" s="75"/>
      <c r="H32" s="76">
        <f t="shared" si="0"/>
        <v>0</v>
      </c>
      <c r="I32" s="159">
        <f t="shared" si="5"/>
        <v>0</v>
      </c>
      <c r="J32" s="159">
        <f t="shared" ref="J32:J33" si="6">TRUNC(G32*(1+$K$4),2)</f>
        <v>0</v>
      </c>
      <c r="K32" s="237">
        <f t="shared" si="1"/>
        <v>0</v>
      </c>
      <c r="M32" s="24"/>
    </row>
    <row r="33" spans="1:13" s="21" customFormat="1" ht="30" x14ac:dyDescent="0.2">
      <c r="A33" s="72"/>
      <c r="B33" s="223" t="s">
        <v>27</v>
      </c>
      <c r="C33" s="73" t="s">
        <v>976</v>
      </c>
      <c r="D33" s="224">
        <v>9</v>
      </c>
      <c r="E33" s="225" t="s">
        <v>11</v>
      </c>
      <c r="F33" s="75"/>
      <c r="G33" s="75"/>
      <c r="H33" s="76">
        <f t="shared" si="0"/>
        <v>0</v>
      </c>
      <c r="I33" s="159">
        <f t="shared" si="5"/>
        <v>0</v>
      </c>
      <c r="J33" s="159">
        <f t="shared" si="6"/>
        <v>0</v>
      </c>
      <c r="K33" s="237">
        <f t="shared" si="1"/>
        <v>0</v>
      </c>
      <c r="M33" s="24"/>
    </row>
    <row r="34" spans="1:13" s="21" customFormat="1" ht="15" x14ac:dyDescent="0.2">
      <c r="A34" s="65"/>
      <c r="B34" s="66" t="s">
        <v>305</v>
      </c>
      <c r="C34" s="67" t="s">
        <v>306</v>
      </c>
      <c r="D34" s="68"/>
      <c r="E34" s="67"/>
      <c r="F34" s="69"/>
      <c r="G34" s="69"/>
      <c r="H34" s="70"/>
      <c r="I34" s="71"/>
      <c r="J34" s="69"/>
      <c r="K34" s="70"/>
      <c r="M34" s="24"/>
    </row>
    <row r="35" spans="1:13" s="21" customFormat="1" ht="15" x14ac:dyDescent="0.2">
      <c r="A35" s="72"/>
      <c r="B35" s="223" t="s">
        <v>43</v>
      </c>
      <c r="C35" s="73" t="s">
        <v>307</v>
      </c>
      <c r="D35" s="224">
        <v>21</v>
      </c>
      <c r="E35" s="225" t="s">
        <v>289</v>
      </c>
      <c r="F35" s="75"/>
      <c r="G35" s="75"/>
      <c r="H35" s="76">
        <f t="shared" si="0"/>
        <v>0</v>
      </c>
      <c r="I35" s="159">
        <f t="shared" si="5"/>
        <v>0</v>
      </c>
      <c r="J35" s="159">
        <f>TRUNC(G35*(1+$K$4),2)</f>
        <v>0</v>
      </c>
      <c r="K35" s="237">
        <f t="shared" si="1"/>
        <v>0</v>
      </c>
      <c r="M35" s="24"/>
    </row>
    <row r="36" spans="1:13" s="21" customFormat="1" ht="15" x14ac:dyDescent="0.2">
      <c r="A36" s="65"/>
      <c r="B36" s="66" t="s">
        <v>308</v>
      </c>
      <c r="C36" s="67" t="s">
        <v>309</v>
      </c>
      <c r="D36" s="68"/>
      <c r="E36" s="67"/>
      <c r="F36" s="69"/>
      <c r="G36" s="69"/>
      <c r="H36" s="70"/>
      <c r="I36" s="71"/>
      <c r="J36" s="69"/>
      <c r="K36" s="70"/>
      <c r="L36" s="25"/>
      <c r="M36" s="24"/>
    </row>
    <row r="37" spans="1:13" s="21" customFormat="1" ht="30" x14ac:dyDescent="0.2">
      <c r="A37" s="72"/>
      <c r="B37" s="223" t="s">
        <v>57</v>
      </c>
      <c r="C37" s="73" t="s">
        <v>310</v>
      </c>
      <c r="D37" s="224">
        <v>1</v>
      </c>
      <c r="E37" s="225" t="s">
        <v>289</v>
      </c>
      <c r="F37" s="75"/>
      <c r="G37" s="75"/>
      <c r="H37" s="76">
        <f t="shared" si="0"/>
        <v>0</v>
      </c>
      <c r="I37" s="159">
        <f t="shared" si="5"/>
        <v>0</v>
      </c>
      <c r="J37" s="159">
        <f t="shared" ref="J37:J38" si="7">TRUNC(G37*(1+$K$4),2)</f>
        <v>0</v>
      </c>
      <c r="K37" s="237">
        <f t="shared" si="1"/>
        <v>0</v>
      </c>
      <c r="M37" s="24"/>
    </row>
    <row r="38" spans="1:13" s="21" customFormat="1" ht="15" x14ac:dyDescent="0.2">
      <c r="A38" s="72"/>
      <c r="B38" s="223" t="s">
        <v>58</v>
      </c>
      <c r="C38" s="73" t="s">
        <v>311</v>
      </c>
      <c r="D38" s="224">
        <v>54</v>
      </c>
      <c r="E38" s="225" t="s">
        <v>289</v>
      </c>
      <c r="F38" s="75"/>
      <c r="G38" s="75"/>
      <c r="H38" s="76">
        <f t="shared" si="0"/>
        <v>0</v>
      </c>
      <c r="I38" s="159">
        <f t="shared" si="5"/>
        <v>0</v>
      </c>
      <c r="J38" s="159">
        <f t="shared" si="7"/>
        <v>0</v>
      </c>
      <c r="K38" s="237">
        <f t="shared" si="1"/>
        <v>0</v>
      </c>
      <c r="L38" s="25"/>
      <c r="M38" s="24"/>
    </row>
    <row r="39" spans="1:13" s="21" customFormat="1" ht="15" x14ac:dyDescent="0.2">
      <c r="A39" s="65"/>
      <c r="B39" s="66" t="s">
        <v>312</v>
      </c>
      <c r="C39" s="67" t="s">
        <v>313</v>
      </c>
      <c r="D39" s="68"/>
      <c r="E39" s="67"/>
      <c r="F39" s="69"/>
      <c r="G39" s="69"/>
      <c r="H39" s="70"/>
      <c r="I39" s="71"/>
      <c r="J39" s="69"/>
      <c r="K39" s="70"/>
      <c r="M39" s="24"/>
    </row>
    <row r="40" spans="1:13" s="21" customFormat="1" ht="15" x14ac:dyDescent="0.2">
      <c r="A40" s="72"/>
      <c r="B40" s="223" t="s">
        <v>206</v>
      </c>
      <c r="C40" s="73" t="s">
        <v>314</v>
      </c>
      <c r="D40" s="77"/>
      <c r="E40" s="73"/>
      <c r="F40" s="78"/>
      <c r="G40" s="79"/>
      <c r="H40" s="80"/>
      <c r="I40" s="81"/>
      <c r="J40" s="82"/>
      <c r="K40" s="76"/>
      <c r="L40" s="24"/>
      <c r="M40" s="24"/>
    </row>
    <row r="41" spans="1:13" s="21" customFormat="1" ht="30" x14ac:dyDescent="0.2">
      <c r="A41" s="72"/>
      <c r="B41" s="223" t="s">
        <v>315</v>
      </c>
      <c r="C41" s="73" t="s">
        <v>977</v>
      </c>
      <c r="D41" s="224">
        <v>1</v>
      </c>
      <c r="E41" s="225" t="s">
        <v>11</v>
      </c>
      <c r="F41" s="75"/>
      <c r="G41" s="75"/>
      <c r="H41" s="76">
        <f t="shared" ref="H41" si="8">SUM(F41,G41)*D41</f>
        <v>0</v>
      </c>
      <c r="I41" s="159">
        <f t="shared" ref="I41" si="9">TRUNC(F41*(1+$K$4),2)</f>
        <v>0</v>
      </c>
      <c r="J41" s="159">
        <f>TRUNC(G41*(1+$K$4),2)</f>
        <v>0</v>
      </c>
      <c r="K41" s="237">
        <f t="shared" ref="K41" si="10">SUM(I41:J41)*D41</f>
        <v>0</v>
      </c>
      <c r="M41" s="24"/>
    </row>
    <row r="42" spans="1:13" s="21" customFormat="1" ht="15" x14ac:dyDescent="0.2">
      <c r="A42" s="72"/>
      <c r="B42" s="223" t="s">
        <v>207</v>
      </c>
      <c r="C42" s="73" t="s">
        <v>317</v>
      </c>
      <c r="D42" s="224"/>
      <c r="E42" s="225"/>
      <c r="F42" s="82"/>
      <c r="G42" s="82"/>
      <c r="H42" s="76"/>
      <c r="I42" s="236"/>
      <c r="J42" s="159"/>
      <c r="K42" s="237"/>
      <c r="M42" s="24"/>
    </row>
    <row r="43" spans="1:13" s="21" customFormat="1" ht="30" x14ac:dyDescent="0.2">
      <c r="A43" s="72"/>
      <c r="B43" s="223" t="s">
        <v>318</v>
      </c>
      <c r="C43" s="73" t="s">
        <v>978</v>
      </c>
      <c r="D43" s="224">
        <v>12</v>
      </c>
      <c r="E43" s="225" t="s">
        <v>289</v>
      </c>
      <c r="F43" s="75"/>
      <c r="G43" s="75"/>
      <c r="H43" s="76">
        <f t="shared" ref="H43" si="11">SUM(F43,G43)*D43</f>
        <v>0</v>
      </c>
      <c r="I43" s="159">
        <f t="shared" ref="I43" si="12">TRUNC(F43*(1+$K$4),2)</f>
        <v>0</v>
      </c>
      <c r="J43" s="159">
        <f>TRUNC(G43*(1+$K$4),2)</f>
        <v>0</v>
      </c>
      <c r="K43" s="237">
        <f t="shared" ref="K43" si="13">SUM(I43:J43)*D43</f>
        <v>0</v>
      </c>
      <c r="M43" s="24"/>
    </row>
    <row r="44" spans="1:13" s="21" customFormat="1" ht="15" x14ac:dyDescent="0.2">
      <c r="A44" s="72"/>
      <c r="B44" s="223" t="s">
        <v>208</v>
      </c>
      <c r="C44" s="73" t="s">
        <v>321</v>
      </c>
      <c r="D44" s="224"/>
      <c r="E44" s="225"/>
      <c r="F44" s="82"/>
      <c r="G44" s="82"/>
      <c r="H44" s="83"/>
      <c r="I44" s="236"/>
      <c r="J44" s="159"/>
      <c r="K44" s="237"/>
      <c r="M44" s="24"/>
    </row>
    <row r="45" spans="1:13" s="21" customFormat="1" ht="15" x14ac:dyDescent="0.2">
      <c r="A45" s="72"/>
      <c r="B45" s="223" t="s">
        <v>398</v>
      </c>
      <c r="C45" s="73" t="s">
        <v>979</v>
      </c>
      <c r="D45" s="224">
        <v>1</v>
      </c>
      <c r="E45" s="225" t="s">
        <v>11</v>
      </c>
      <c r="F45" s="75"/>
      <c r="G45" s="75"/>
      <c r="H45" s="76">
        <f t="shared" ref="H45" si="14">SUM(F45,G45)*D45</f>
        <v>0</v>
      </c>
      <c r="I45" s="159">
        <f t="shared" ref="I45:I47" si="15">TRUNC(F45*(1+$K$4),2)</f>
        <v>0</v>
      </c>
      <c r="J45" s="159">
        <f t="shared" ref="J45:J47" si="16">TRUNC(G45*(1+$K$4),2)</f>
        <v>0</v>
      </c>
      <c r="K45" s="237">
        <f t="shared" ref="K45:K47" si="17">SUM(I45:J45)*D45</f>
        <v>0</v>
      </c>
      <c r="L45" s="24"/>
      <c r="M45" s="24"/>
    </row>
    <row r="46" spans="1:13" s="21" customFormat="1" ht="30" x14ac:dyDescent="0.2">
      <c r="A46" s="72"/>
      <c r="B46" s="223" t="s">
        <v>209</v>
      </c>
      <c r="C46" s="73" t="s">
        <v>1039</v>
      </c>
      <c r="D46" s="224">
        <v>2</v>
      </c>
      <c r="E46" s="225" t="s">
        <v>395</v>
      </c>
      <c r="F46" s="75"/>
      <c r="G46" s="75"/>
      <c r="H46" s="83">
        <f>SUM(F46,G46)*D46</f>
        <v>0</v>
      </c>
      <c r="I46" s="159">
        <f t="shared" si="15"/>
        <v>0</v>
      </c>
      <c r="J46" s="159">
        <f t="shared" si="16"/>
        <v>0</v>
      </c>
      <c r="K46" s="237">
        <f t="shared" si="17"/>
        <v>0</v>
      </c>
      <c r="L46" s="24"/>
      <c r="M46" s="24"/>
    </row>
    <row r="47" spans="1:13" s="21" customFormat="1" ht="30" x14ac:dyDescent="0.2">
      <c r="A47" s="72"/>
      <c r="B47" s="223" t="s">
        <v>210</v>
      </c>
      <c r="C47" s="73" t="s">
        <v>1040</v>
      </c>
      <c r="D47" s="224">
        <v>1</v>
      </c>
      <c r="E47" s="225" t="s">
        <v>395</v>
      </c>
      <c r="F47" s="75"/>
      <c r="G47" s="75"/>
      <c r="H47" s="83">
        <f>SUM(F47,G47)*D47</f>
        <v>0</v>
      </c>
      <c r="I47" s="159">
        <f t="shared" si="15"/>
        <v>0</v>
      </c>
      <c r="J47" s="159">
        <f t="shared" si="16"/>
        <v>0</v>
      </c>
      <c r="K47" s="237">
        <f t="shared" si="17"/>
        <v>0</v>
      </c>
      <c r="L47" s="24"/>
      <c r="M47" s="24"/>
    </row>
    <row r="48" spans="1:13" s="21" customFormat="1" ht="15" x14ac:dyDescent="0.2">
      <c r="A48" s="65"/>
      <c r="B48" s="66" t="s">
        <v>324</v>
      </c>
      <c r="C48" s="67" t="s">
        <v>325</v>
      </c>
      <c r="D48" s="68"/>
      <c r="E48" s="67"/>
      <c r="F48" s="69"/>
      <c r="G48" s="69"/>
      <c r="H48" s="70"/>
      <c r="I48" s="71"/>
      <c r="J48" s="69"/>
      <c r="K48" s="70"/>
      <c r="M48" s="24"/>
    </row>
    <row r="49" spans="1:14" s="21" customFormat="1" ht="30" x14ac:dyDescent="0.2">
      <c r="A49" s="72"/>
      <c r="B49" s="223" t="s">
        <v>77</v>
      </c>
      <c r="C49" s="73" t="s">
        <v>980</v>
      </c>
      <c r="D49" s="224">
        <v>54</v>
      </c>
      <c r="E49" s="225" t="s">
        <v>289</v>
      </c>
      <c r="F49" s="75"/>
      <c r="G49" s="75"/>
      <c r="H49" s="76">
        <f t="shared" ref="H49:H53" si="18">SUM(F49,G49)*D49</f>
        <v>0</v>
      </c>
      <c r="I49" s="159">
        <f t="shared" ref="I49:I53" si="19">TRUNC(F49*(1+$K$4),2)</f>
        <v>0</v>
      </c>
      <c r="J49" s="159">
        <f t="shared" ref="J49:J53" si="20">TRUNC(G49*(1+$K$4),2)</f>
        <v>0</v>
      </c>
      <c r="K49" s="237">
        <f t="shared" ref="K49:K53" si="21">SUM(I49:J49)*D49</f>
        <v>0</v>
      </c>
      <c r="M49" s="24"/>
    </row>
    <row r="50" spans="1:14" s="21" customFormat="1" ht="30" x14ac:dyDescent="0.2">
      <c r="A50" s="72"/>
      <c r="B50" s="223" t="s">
        <v>78</v>
      </c>
      <c r="C50" s="73" t="s">
        <v>326</v>
      </c>
      <c r="D50" s="224">
        <v>101</v>
      </c>
      <c r="E50" s="225" t="s">
        <v>289</v>
      </c>
      <c r="F50" s="75"/>
      <c r="G50" s="75"/>
      <c r="H50" s="76">
        <f t="shared" si="18"/>
        <v>0</v>
      </c>
      <c r="I50" s="159">
        <f t="shared" si="19"/>
        <v>0</v>
      </c>
      <c r="J50" s="159">
        <f t="shared" si="20"/>
        <v>0</v>
      </c>
      <c r="K50" s="237">
        <f t="shared" si="21"/>
        <v>0</v>
      </c>
      <c r="M50" s="24"/>
    </row>
    <row r="51" spans="1:14" s="21" customFormat="1" ht="30" x14ac:dyDescent="0.2">
      <c r="A51" s="72"/>
      <c r="B51" s="223" t="s">
        <v>80</v>
      </c>
      <c r="C51" s="73" t="s">
        <v>327</v>
      </c>
      <c r="D51" s="224">
        <v>20</v>
      </c>
      <c r="E51" s="225" t="s">
        <v>289</v>
      </c>
      <c r="F51" s="75"/>
      <c r="G51" s="75"/>
      <c r="H51" s="76">
        <f t="shared" si="18"/>
        <v>0</v>
      </c>
      <c r="I51" s="159">
        <f t="shared" si="19"/>
        <v>0</v>
      </c>
      <c r="J51" s="159">
        <f t="shared" si="20"/>
        <v>0</v>
      </c>
      <c r="K51" s="237">
        <f t="shared" si="21"/>
        <v>0</v>
      </c>
      <c r="M51" s="24"/>
    </row>
    <row r="52" spans="1:14" s="21" customFormat="1" ht="15" x14ac:dyDescent="0.2">
      <c r="A52" s="72"/>
      <c r="B52" s="223" t="s">
        <v>82</v>
      </c>
      <c r="C52" s="73" t="s">
        <v>328</v>
      </c>
      <c r="D52" s="224">
        <v>12</v>
      </c>
      <c r="E52" s="225" t="s">
        <v>289</v>
      </c>
      <c r="F52" s="75"/>
      <c r="G52" s="75"/>
      <c r="H52" s="76">
        <f t="shared" si="18"/>
        <v>0</v>
      </c>
      <c r="I52" s="159">
        <f t="shared" si="19"/>
        <v>0</v>
      </c>
      <c r="J52" s="159">
        <f t="shared" si="20"/>
        <v>0</v>
      </c>
      <c r="K52" s="237">
        <f t="shared" si="21"/>
        <v>0</v>
      </c>
      <c r="M52" s="24"/>
    </row>
    <row r="53" spans="1:14" s="21" customFormat="1" ht="30" x14ac:dyDescent="0.2">
      <c r="A53" s="84"/>
      <c r="B53" s="85" t="s">
        <v>84</v>
      </c>
      <c r="C53" s="86" t="s">
        <v>1004</v>
      </c>
      <c r="D53" s="87">
        <v>19</v>
      </c>
      <c r="E53" s="88" t="s">
        <v>289</v>
      </c>
      <c r="F53" s="89"/>
      <c r="G53" s="89"/>
      <c r="H53" s="76">
        <f t="shared" si="18"/>
        <v>0</v>
      </c>
      <c r="I53" s="159">
        <f t="shared" si="19"/>
        <v>0</v>
      </c>
      <c r="J53" s="159">
        <f t="shared" si="20"/>
        <v>0</v>
      </c>
      <c r="K53" s="237">
        <f t="shared" si="21"/>
        <v>0</v>
      </c>
      <c r="M53" s="24"/>
    </row>
    <row r="54" spans="1:14" s="21" customFormat="1" ht="15" x14ac:dyDescent="0.2">
      <c r="A54" s="91"/>
      <c r="B54" s="92"/>
      <c r="C54" s="93" t="s">
        <v>329</v>
      </c>
      <c r="D54" s="94"/>
      <c r="E54" s="93"/>
      <c r="F54" s="95">
        <f>SUMPRODUCT(D17:D53,F17:F53)</f>
        <v>0</v>
      </c>
      <c r="G54" s="95">
        <f>SUMPRODUCT(D17:D53,G17:G53)</f>
        <v>0</v>
      </c>
      <c r="H54" s="96">
        <f>SUM(H17:H53)</f>
        <v>0</v>
      </c>
      <c r="I54" s="95">
        <f>SUMPRODUCT(I16:I53,D16:D53)</f>
        <v>0</v>
      </c>
      <c r="J54" s="95">
        <f>SUMPRODUCT(J16:J53,D16:D53)</f>
        <v>0</v>
      </c>
      <c r="K54" s="96">
        <f>SUM(K16:K53)</f>
        <v>0</v>
      </c>
      <c r="M54" s="24"/>
    </row>
    <row r="55" spans="1:14" s="21" customFormat="1" ht="15" x14ac:dyDescent="0.2">
      <c r="A55" s="55"/>
      <c r="B55" s="56" t="s">
        <v>330</v>
      </c>
      <c r="C55" s="57" t="s">
        <v>331</v>
      </c>
      <c r="D55" s="58"/>
      <c r="E55" s="57"/>
      <c r="F55" s="59"/>
      <c r="G55" s="60"/>
      <c r="H55" s="61"/>
      <c r="I55" s="97"/>
      <c r="J55" s="63"/>
      <c r="K55" s="64"/>
      <c r="M55" s="24"/>
    </row>
    <row r="56" spans="1:14" s="23" customFormat="1" ht="15" x14ac:dyDescent="0.2">
      <c r="A56" s="65"/>
      <c r="B56" s="66" t="s">
        <v>286</v>
      </c>
      <c r="C56" s="67" t="s">
        <v>332</v>
      </c>
      <c r="D56" s="68"/>
      <c r="E56" s="67"/>
      <c r="F56" s="69"/>
      <c r="G56" s="69"/>
      <c r="H56" s="70"/>
      <c r="I56" s="98"/>
      <c r="J56" s="69"/>
      <c r="K56" s="70"/>
      <c r="L56" s="21"/>
      <c r="M56" s="22"/>
    </row>
    <row r="57" spans="1:14" s="21" customFormat="1" ht="15" x14ac:dyDescent="0.2">
      <c r="A57" s="84"/>
      <c r="B57" s="85" t="s">
        <v>10</v>
      </c>
      <c r="C57" s="86" t="s">
        <v>333</v>
      </c>
      <c r="D57" s="87">
        <v>6</v>
      </c>
      <c r="E57" s="88" t="s">
        <v>11</v>
      </c>
      <c r="F57" s="89"/>
      <c r="G57" s="89"/>
      <c r="H57" s="76">
        <f t="shared" ref="H57" si="22">SUM(F57,G57)*D57</f>
        <v>0</v>
      </c>
      <c r="I57" s="159">
        <f t="shared" ref="I57" si="23">TRUNC(F57*(1+$K$4),2)</f>
        <v>0</v>
      </c>
      <c r="J57" s="159">
        <f>TRUNC(G57*(1+$K$4),2)</f>
        <v>0</v>
      </c>
      <c r="K57" s="237">
        <f t="shared" ref="K57" si="24">SUM(I57:J57)*D57</f>
        <v>0</v>
      </c>
      <c r="M57" s="24"/>
    </row>
    <row r="58" spans="1:14" s="21" customFormat="1" ht="15" x14ac:dyDescent="0.2">
      <c r="A58" s="91"/>
      <c r="B58" s="92"/>
      <c r="C58" s="93" t="s">
        <v>908</v>
      </c>
      <c r="D58" s="94"/>
      <c r="E58" s="93"/>
      <c r="F58" s="95" t="e">
        <f>SUMPRODUCT(D57,F57)</f>
        <v>#VALUE!</v>
      </c>
      <c r="G58" s="95" t="e">
        <f>SUMPRODUCT(D57,G57)</f>
        <v>#VALUE!</v>
      </c>
      <c r="H58" s="96">
        <f>SUM(H57)</f>
        <v>0</v>
      </c>
      <c r="I58" s="95">
        <f>SUMPRODUCT(I57,D57:D57)</f>
        <v>0</v>
      </c>
      <c r="J58" s="95">
        <f>SUMPRODUCT(J57,D57:D57)</f>
        <v>0</v>
      </c>
      <c r="K58" s="96">
        <f>SUM(K57)</f>
        <v>0</v>
      </c>
      <c r="M58" s="24"/>
    </row>
    <row r="59" spans="1:14" s="21" customFormat="1" ht="15" x14ac:dyDescent="0.2">
      <c r="A59" s="55"/>
      <c r="B59" s="56" t="s">
        <v>334</v>
      </c>
      <c r="C59" s="57" t="s">
        <v>335</v>
      </c>
      <c r="D59" s="58"/>
      <c r="E59" s="57"/>
      <c r="F59" s="59"/>
      <c r="G59" s="60"/>
      <c r="H59" s="61"/>
      <c r="I59" s="97"/>
      <c r="J59" s="63"/>
      <c r="K59" s="64"/>
      <c r="M59" s="24"/>
    </row>
    <row r="60" spans="1:14" s="23" customFormat="1" ht="15" x14ac:dyDescent="0.2">
      <c r="A60" s="65"/>
      <c r="B60" s="66" t="s">
        <v>286</v>
      </c>
      <c r="C60" s="67" t="s">
        <v>336</v>
      </c>
      <c r="D60" s="68"/>
      <c r="E60" s="67"/>
      <c r="F60" s="69"/>
      <c r="G60" s="69"/>
      <c r="H60" s="70"/>
      <c r="I60" s="98"/>
      <c r="J60" s="69"/>
      <c r="K60" s="70"/>
      <c r="L60" s="21"/>
      <c r="M60" s="24"/>
      <c r="N60" s="21"/>
    </row>
    <row r="61" spans="1:14" s="21" customFormat="1" ht="15" x14ac:dyDescent="0.2">
      <c r="A61" s="72"/>
      <c r="B61" s="223" t="s">
        <v>10</v>
      </c>
      <c r="C61" s="99" t="s">
        <v>337</v>
      </c>
      <c r="D61" s="100"/>
      <c r="E61" s="99"/>
      <c r="F61" s="101"/>
      <c r="G61" s="101"/>
      <c r="H61" s="102"/>
      <c r="I61" s="103"/>
      <c r="J61" s="101"/>
      <c r="K61" s="102"/>
      <c r="M61" s="24"/>
    </row>
    <row r="62" spans="1:14" s="21" customFormat="1" ht="15" x14ac:dyDescent="0.2">
      <c r="A62" s="72"/>
      <c r="B62" s="223" t="s">
        <v>338</v>
      </c>
      <c r="C62" s="99" t="s">
        <v>339</v>
      </c>
      <c r="D62" s="224">
        <v>11</v>
      </c>
      <c r="E62" s="225" t="s">
        <v>11</v>
      </c>
      <c r="F62" s="104"/>
      <c r="G62" s="104"/>
      <c r="H62" s="76">
        <f t="shared" ref="H62:H67" si="25">SUM(F62,G62)*D62</f>
        <v>0</v>
      </c>
      <c r="I62" s="159">
        <f t="shared" ref="I62:I67" si="26">TRUNC(F62*(1+$K$4),2)</f>
        <v>0</v>
      </c>
      <c r="J62" s="159">
        <f t="shared" ref="J62:J67" si="27">TRUNC(G62*(1+$K$4),2)</f>
        <v>0</v>
      </c>
      <c r="K62" s="237">
        <f t="shared" ref="K62:K67" si="28">SUM(I62:J62)*D62</f>
        <v>0</v>
      </c>
      <c r="M62" s="24"/>
    </row>
    <row r="63" spans="1:14" s="21" customFormat="1" ht="15" x14ac:dyDescent="0.2">
      <c r="A63" s="72"/>
      <c r="B63" s="223" t="s">
        <v>340</v>
      </c>
      <c r="C63" s="99" t="s">
        <v>341</v>
      </c>
      <c r="D63" s="224">
        <v>1</v>
      </c>
      <c r="E63" s="225" t="s">
        <v>11</v>
      </c>
      <c r="F63" s="104"/>
      <c r="G63" s="104"/>
      <c r="H63" s="76">
        <f t="shared" si="25"/>
        <v>0</v>
      </c>
      <c r="I63" s="159">
        <f t="shared" si="26"/>
        <v>0</v>
      </c>
      <c r="J63" s="159">
        <f t="shared" si="27"/>
        <v>0</v>
      </c>
      <c r="K63" s="237">
        <f t="shared" si="28"/>
        <v>0</v>
      </c>
      <c r="M63" s="24"/>
    </row>
    <row r="64" spans="1:14" s="21" customFormat="1" ht="15" x14ac:dyDescent="0.2">
      <c r="A64" s="72"/>
      <c r="B64" s="223" t="s">
        <v>342</v>
      </c>
      <c r="C64" s="99" t="s">
        <v>343</v>
      </c>
      <c r="D64" s="224">
        <v>1</v>
      </c>
      <c r="E64" s="225" t="s">
        <v>11</v>
      </c>
      <c r="F64" s="104"/>
      <c r="G64" s="104"/>
      <c r="H64" s="76">
        <f t="shared" si="25"/>
        <v>0</v>
      </c>
      <c r="I64" s="159">
        <f t="shared" si="26"/>
        <v>0</v>
      </c>
      <c r="J64" s="159">
        <f t="shared" si="27"/>
        <v>0</v>
      </c>
      <c r="K64" s="237">
        <f t="shared" si="28"/>
        <v>0</v>
      </c>
      <c r="M64" s="24"/>
    </row>
    <row r="65" spans="1:13" s="21" customFormat="1" ht="15" x14ac:dyDescent="0.2">
      <c r="A65" s="72"/>
      <c r="B65" s="223" t="s">
        <v>344</v>
      </c>
      <c r="C65" s="99" t="s">
        <v>345</v>
      </c>
      <c r="D65" s="224">
        <v>2</v>
      </c>
      <c r="E65" s="225" t="s">
        <v>11</v>
      </c>
      <c r="F65" s="104"/>
      <c r="G65" s="104"/>
      <c r="H65" s="76">
        <f t="shared" si="25"/>
        <v>0</v>
      </c>
      <c r="I65" s="159">
        <f t="shared" si="26"/>
        <v>0</v>
      </c>
      <c r="J65" s="159">
        <f t="shared" si="27"/>
        <v>0</v>
      </c>
      <c r="K65" s="237">
        <f t="shared" si="28"/>
        <v>0</v>
      </c>
      <c r="M65" s="24"/>
    </row>
    <row r="66" spans="1:13" s="21" customFormat="1" ht="15" x14ac:dyDescent="0.2">
      <c r="A66" s="72"/>
      <c r="B66" s="223" t="s">
        <v>346</v>
      </c>
      <c r="C66" s="99" t="s">
        <v>347</v>
      </c>
      <c r="D66" s="224">
        <v>2</v>
      </c>
      <c r="E66" s="225" t="s">
        <v>11</v>
      </c>
      <c r="F66" s="104"/>
      <c r="G66" s="104"/>
      <c r="H66" s="76">
        <f t="shared" si="25"/>
        <v>0</v>
      </c>
      <c r="I66" s="159">
        <f t="shared" si="26"/>
        <v>0</v>
      </c>
      <c r="J66" s="159">
        <f t="shared" si="27"/>
        <v>0</v>
      </c>
      <c r="K66" s="237">
        <f t="shared" si="28"/>
        <v>0</v>
      </c>
      <c r="M66" s="24"/>
    </row>
    <row r="67" spans="1:13" s="21" customFormat="1" ht="15" x14ac:dyDescent="0.2">
      <c r="A67" s="72"/>
      <c r="B67" s="223" t="s">
        <v>348</v>
      </c>
      <c r="C67" s="99" t="s">
        <v>349</v>
      </c>
      <c r="D67" s="224">
        <v>1</v>
      </c>
      <c r="E67" s="225" t="s">
        <v>11</v>
      </c>
      <c r="F67" s="104"/>
      <c r="G67" s="104"/>
      <c r="H67" s="76">
        <f t="shared" si="25"/>
        <v>0</v>
      </c>
      <c r="I67" s="159">
        <f t="shared" si="26"/>
        <v>0</v>
      </c>
      <c r="J67" s="159">
        <f t="shared" si="27"/>
        <v>0</v>
      </c>
      <c r="K67" s="237">
        <f t="shared" si="28"/>
        <v>0</v>
      </c>
      <c r="M67" s="24"/>
    </row>
    <row r="68" spans="1:13" s="21" customFormat="1" ht="45" x14ac:dyDescent="0.2">
      <c r="A68" s="72"/>
      <c r="B68" s="223" t="s">
        <v>12</v>
      </c>
      <c r="C68" s="99" t="s">
        <v>350</v>
      </c>
      <c r="D68" s="105"/>
      <c r="E68" s="106"/>
      <c r="F68" s="107"/>
      <c r="G68" s="107"/>
      <c r="H68" s="76"/>
      <c r="I68" s="172"/>
      <c r="J68" s="159"/>
      <c r="K68" s="237"/>
      <c r="M68" s="24"/>
    </row>
    <row r="69" spans="1:13" s="21" customFormat="1" ht="15" x14ac:dyDescent="0.2">
      <c r="A69" s="72"/>
      <c r="B69" s="223" t="s">
        <v>351</v>
      </c>
      <c r="C69" s="99" t="s">
        <v>352</v>
      </c>
      <c r="D69" s="224">
        <v>1</v>
      </c>
      <c r="E69" s="225" t="s">
        <v>11</v>
      </c>
      <c r="F69" s="104"/>
      <c r="G69" s="104"/>
      <c r="H69" s="76">
        <f t="shared" ref="H69:H73" si="29">SUM(F69,G69)*D69</f>
        <v>0</v>
      </c>
      <c r="I69" s="159">
        <f t="shared" ref="I69:I73" si="30">TRUNC(F69*(1+$K$4),2)</f>
        <v>0</v>
      </c>
      <c r="J69" s="159">
        <f t="shared" ref="J69:J73" si="31">TRUNC(G69*(1+$K$4),2)</f>
        <v>0</v>
      </c>
      <c r="K69" s="237">
        <f t="shared" ref="K69:K83" si="32">SUM(I69:J69)*D69</f>
        <v>0</v>
      </c>
      <c r="M69" s="24"/>
    </row>
    <row r="70" spans="1:13" s="21" customFormat="1" ht="15" x14ac:dyDescent="0.2">
      <c r="A70" s="72"/>
      <c r="B70" s="223" t="s">
        <v>353</v>
      </c>
      <c r="C70" s="99" t="s">
        <v>354</v>
      </c>
      <c r="D70" s="224">
        <v>2</v>
      </c>
      <c r="E70" s="225" t="s">
        <v>11</v>
      </c>
      <c r="F70" s="104"/>
      <c r="G70" s="104"/>
      <c r="H70" s="76">
        <f t="shared" si="29"/>
        <v>0</v>
      </c>
      <c r="I70" s="159">
        <f t="shared" si="30"/>
        <v>0</v>
      </c>
      <c r="J70" s="159">
        <f t="shared" si="31"/>
        <v>0</v>
      </c>
      <c r="K70" s="237">
        <f t="shared" si="32"/>
        <v>0</v>
      </c>
      <c r="M70" s="24"/>
    </row>
    <row r="71" spans="1:13" s="21" customFormat="1" ht="15" x14ac:dyDescent="0.2">
      <c r="A71" s="72"/>
      <c r="B71" s="223" t="s">
        <v>355</v>
      </c>
      <c r="C71" s="99" t="s">
        <v>356</v>
      </c>
      <c r="D71" s="224">
        <v>1</v>
      </c>
      <c r="E71" s="225" t="s">
        <v>11</v>
      </c>
      <c r="F71" s="104"/>
      <c r="G71" s="104"/>
      <c r="H71" s="76">
        <f t="shared" si="29"/>
        <v>0</v>
      </c>
      <c r="I71" s="159">
        <f t="shared" si="30"/>
        <v>0</v>
      </c>
      <c r="J71" s="159">
        <f t="shared" si="31"/>
        <v>0</v>
      </c>
      <c r="K71" s="237">
        <f t="shared" si="32"/>
        <v>0</v>
      </c>
      <c r="M71" s="24"/>
    </row>
    <row r="72" spans="1:13" s="21" customFormat="1" ht="15" x14ac:dyDescent="0.2">
      <c r="A72" s="72"/>
      <c r="B72" s="223" t="s">
        <v>357</v>
      </c>
      <c r="C72" s="99" t="s">
        <v>358</v>
      </c>
      <c r="D72" s="224">
        <v>1</v>
      </c>
      <c r="E72" s="225" t="s">
        <v>11</v>
      </c>
      <c r="F72" s="104"/>
      <c r="G72" s="104"/>
      <c r="H72" s="76">
        <f t="shared" si="29"/>
        <v>0</v>
      </c>
      <c r="I72" s="159">
        <f t="shared" si="30"/>
        <v>0</v>
      </c>
      <c r="J72" s="159">
        <f t="shared" si="31"/>
        <v>0</v>
      </c>
      <c r="K72" s="237">
        <f t="shared" si="32"/>
        <v>0</v>
      </c>
      <c r="M72" s="24"/>
    </row>
    <row r="73" spans="1:13" s="21" customFormat="1" ht="15" x14ac:dyDescent="0.2">
      <c r="A73" s="72"/>
      <c r="B73" s="223" t="s">
        <v>359</v>
      </c>
      <c r="C73" s="99" t="s">
        <v>360</v>
      </c>
      <c r="D73" s="224">
        <v>1</v>
      </c>
      <c r="E73" s="225" t="s">
        <v>11</v>
      </c>
      <c r="F73" s="104"/>
      <c r="G73" s="104"/>
      <c r="H73" s="76">
        <f t="shared" si="29"/>
        <v>0</v>
      </c>
      <c r="I73" s="159">
        <f t="shared" si="30"/>
        <v>0</v>
      </c>
      <c r="J73" s="159">
        <f t="shared" si="31"/>
        <v>0</v>
      </c>
      <c r="K73" s="237">
        <f t="shared" si="32"/>
        <v>0</v>
      </c>
      <c r="M73" s="24"/>
    </row>
    <row r="74" spans="1:13" s="21" customFormat="1" ht="45" x14ac:dyDescent="0.2">
      <c r="A74" s="72"/>
      <c r="B74" s="223" t="s">
        <v>72</v>
      </c>
      <c r="C74" s="99" t="s">
        <v>361</v>
      </c>
      <c r="D74" s="105"/>
      <c r="E74" s="106"/>
      <c r="F74" s="107"/>
      <c r="G74" s="107"/>
      <c r="H74" s="76"/>
      <c r="I74" s="172"/>
      <c r="J74" s="159"/>
      <c r="K74" s="237"/>
      <c r="M74" s="24"/>
    </row>
    <row r="75" spans="1:13" s="21" customFormat="1" ht="15" x14ac:dyDescent="0.2">
      <c r="A75" s="72"/>
      <c r="B75" s="223" t="s">
        <v>362</v>
      </c>
      <c r="C75" s="99" t="s">
        <v>363</v>
      </c>
      <c r="D75" s="224">
        <v>1</v>
      </c>
      <c r="E75" s="225" t="s">
        <v>11</v>
      </c>
      <c r="F75" s="104"/>
      <c r="G75" s="104"/>
      <c r="H75" s="76">
        <f t="shared" ref="H75:H83" si="33">SUM(F75,G75)*D75</f>
        <v>0</v>
      </c>
      <c r="I75" s="159">
        <f t="shared" ref="I75:I83" si="34">TRUNC(F75*(1+$K$4),2)</f>
        <v>0</v>
      </c>
      <c r="J75" s="159">
        <f t="shared" ref="J75:J83" si="35">TRUNC(G75*(1+$K$4),2)</f>
        <v>0</v>
      </c>
      <c r="K75" s="237">
        <f t="shared" si="32"/>
        <v>0</v>
      </c>
      <c r="M75" s="24"/>
    </row>
    <row r="76" spans="1:13" s="21" customFormat="1" ht="15" x14ac:dyDescent="0.2">
      <c r="A76" s="72"/>
      <c r="B76" s="223" t="s">
        <v>364</v>
      </c>
      <c r="C76" s="99" t="s">
        <v>365</v>
      </c>
      <c r="D76" s="224">
        <v>1</v>
      </c>
      <c r="E76" s="225" t="s">
        <v>11</v>
      </c>
      <c r="F76" s="104"/>
      <c r="G76" s="104"/>
      <c r="H76" s="76">
        <f t="shared" si="33"/>
        <v>0</v>
      </c>
      <c r="I76" s="159">
        <f t="shared" si="34"/>
        <v>0</v>
      </c>
      <c r="J76" s="159">
        <f t="shared" si="35"/>
        <v>0</v>
      </c>
      <c r="K76" s="237">
        <f t="shared" si="32"/>
        <v>0</v>
      </c>
      <c r="M76" s="24"/>
    </row>
    <row r="77" spans="1:13" s="21" customFormat="1" ht="15" x14ac:dyDescent="0.2">
      <c r="A77" s="72"/>
      <c r="B77" s="223" t="s">
        <v>366</v>
      </c>
      <c r="C77" s="99" t="s">
        <v>367</v>
      </c>
      <c r="D77" s="224">
        <v>1</v>
      </c>
      <c r="E77" s="225" t="s">
        <v>11</v>
      </c>
      <c r="F77" s="104"/>
      <c r="G77" s="104"/>
      <c r="H77" s="76">
        <f t="shared" si="33"/>
        <v>0</v>
      </c>
      <c r="I77" s="159">
        <f t="shared" si="34"/>
        <v>0</v>
      </c>
      <c r="J77" s="159">
        <f t="shared" si="35"/>
        <v>0</v>
      </c>
      <c r="K77" s="237">
        <f t="shared" si="32"/>
        <v>0</v>
      </c>
      <c r="M77" s="24"/>
    </row>
    <row r="78" spans="1:13" s="21" customFormat="1" ht="15" x14ac:dyDescent="0.2">
      <c r="A78" s="72"/>
      <c r="B78" s="223" t="s">
        <v>368</v>
      </c>
      <c r="C78" s="99" t="s">
        <v>369</v>
      </c>
      <c r="D78" s="224">
        <v>1</v>
      </c>
      <c r="E78" s="225" t="s">
        <v>11</v>
      </c>
      <c r="F78" s="104"/>
      <c r="G78" s="104"/>
      <c r="H78" s="76">
        <f t="shared" si="33"/>
        <v>0</v>
      </c>
      <c r="I78" s="159">
        <f t="shared" si="34"/>
        <v>0</v>
      </c>
      <c r="J78" s="159">
        <f t="shared" si="35"/>
        <v>0</v>
      </c>
      <c r="K78" s="237">
        <f t="shared" si="32"/>
        <v>0</v>
      </c>
      <c r="M78" s="24"/>
    </row>
    <row r="79" spans="1:13" s="21" customFormat="1" ht="15" x14ac:dyDescent="0.2">
      <c r="A79" s="72"/>
      <c r="B79" s="223" t="s">
        <v>370</v>
      </c>
      <c r="C79" s="99" t="s">
        <v>371</v>
      </c>
      <c r="D79" s="224">
        <v>1</v>
      </c>
      <c r="E79" s="225" t="s">
        <v>11</v>
      </c>
      <c r="F79" s="104"/>
      <c r="G79" s="104"/>
      <c r="H79" s="76">
        <f t="shared" si="33"/>
        <v>0</v>
      </c>
      <c r="I79" s="159">
        <f t="shared" si="34"/>
        <v>0</v>
      </c>
      <c r="J79" s="159">
        <f t="shared" si="35"/>
        <v>0</v>
      </c>
      <c r="K79" s="237">
        <f t="shared" si="32"/>
        <v>0</v>
      </c>
      <c r="M79" s="24"/>
    </row>
    <row r="80" spans="1:13" s="21" customFormat="1" ht="15" x14ac:dyDescent="0.2">
      <c r="A80" s="72"/>
      <c r="B80" s="223" t="s">
        <v>372</v>
      </c>
      <c r="C80" s="99" t="s">
        <v>373</v>
      </c>
      <c r="D80" s="224">
        <v>1</v>
      </c>
      <c r="E80" s="225" t="s">
        <v>11</v>
      </c>
      <c r="F80" s="104"/>
      <c r="G80" s="104"/>
      <c r="H80" s="76">
        <f t="shared" si="33"/>
        <v>0</v>
      </c>
      <c r="I80" s="159">
        <f t="shared" si="34"/>
        <v>0</v>
      </c>
      <c r="J80" s="159">
        <f t="shared" si="35"/>
        <v>0</v>
      </c>
      <c r="K80" s="237">
        <f t="shared" si="32"/>
        <v>0</v>
      </c>
      <c r="M80" s="24"/>
    </row>
    <row r="81" spans="1:99" s="21" customFormat="1" ht="15" x14ac:dyDescent="0.2">
      <c r="A81" s="72"/>
      <c r="B81" s="223" t="s">
        <v>374</v>
      </c>
      <c r="C81" s="99" t="s">
        <v>375</v>
      </c>
      <c r="D81" s="224">
        <v>1</v>
      </c>
      <c r="E81" s="225" t="s">
        <v>11</v>
      </c>
      <c r="F81" s="104"/>
      <c r="G81" s="104"/>
      <c r="H81" s="76">
        <f t="shared" si="33"/>
        <v>0</v>
      </c>
      <c r="I81" s="159">
        <f t="shared" si="34"/>
        <v>0</v>
      </c>
      <c r="J81" s="159">
        <f t="shared" si="35"/>
        <v>0</v>
      </c>
      <c r="K81" s="237">
        <f t="shared" si="32"/>
        <v>0</v>
      </c>
      <c r="M81" s="24"/>
    </row>
    <row r="82" spans="1:99" s="21" customFormat="1" ht="15" x14ac:dyDescent="0.2">
      <c r="A82" s="72"/>
      <c r="B82" s="223" t="s">
        <v>376</v>
      </c>
      <c r="C82" s="99" t="s">
        <v>377</v>
      </c>
      <c r="D82" s="224">
        <v>1</v>
      </c>
      <c r="E82" s="225" t="s">
        <v>11</v>
      </c>
      <c r="F82" s="104"/>
      <c r="G82" s="104"/>
      <c r="H82" s="76">
        <f t="shared" si="33"/>
        <v>0</v>
      </c>
      <c r="I82" s="159">
        <f t="shared" si="34"/>
        <v>0</v>
      </c>
      <c r="J82" s="159">
        <f t="shared" si="35"/>
        <v>0</v>
      </c>
      <c r="K82" s="237">
        <f t="shared" si="32"/>
        <v>0</v>
      </c>
      <c r="M82" s="24"/>
    </row>
    <row r="83" spans="1:99" s="21" customFormat="1" ht="15" x14ac:dyDescent="0.2">
      <c r="A83" s="84"/>
      <c r="B83" s="85" t="s">
        <v>378</v>
      </c>
      <c r="C83" s="108" t="s">
        <v>379</v>
      </c>
      <c r="D83" s="87">
        <v>1</v>
      </c>
      <c r="E83" s="88" t="s">
        <v>11</v>
      </c>
      <c r="F83" s="109"/>
      <c r="G83" s="109"/>
      <c r="H83" s="76">
        <f t="shared" si="33"/>
        <v>0</v>
      </c>
      <c r="I83" s="159">
        <f t="shared" si="34"/>
        <v>0</v>
      </c>
      <c r="J83" s="159">
        <f t="shared" si="35"/>
        <v>0</v>
      </c>
      <c r="K83" s="237">
        <f t="shared" si="32"/>
        <v>0</v>
      </c>
      <c r="M83" s="24"/>
    </row>
    <row r="84" spans="1:99" s="21" customFormat="1" ht="15" x14ac:dyDescent="0.2">
      <c r="A84" s="91"/>
      <c r="B84" s="92"/>
      <c r="C84" s="93" t="s">
        <v>380</v>
      </c>
      <c r="D84" s="94"/>
      <c r="E84" s="93"/>
      <c r="F84" s="95">
        <f>SUMPRODUCT(D62:D83,F62:F83)</f>
        <v>0</v>
      </c>
      <c r="G84" s="95">
        <f>SUMPRODUCT(D62:D83,G62:G83)</f>
        <v>0</v>
      </c>
      <c r="H84" s="96">
        <f>SUM(H62:H83)</f>
        <v>0</v>
      </c>
      <c r="I84" s="95">
        <f>SUMPRODUCT(I61:I83,D61:D83)</f>
        <v>0</v>
      </c>
      <c r="J84" s="95">
        <f>SUMPRODUCT(J61:J83,D61:D83)</f>
        <v>0</v>
      </c>
      <c r="K84" s="96">
        <f>SUM(K61:K83)</f>
        <v>0</v>
      </c>
      <c r="M84" s="24"/>
    </row>
    <row r="85" spans="1:99" s="21" customFormat="1" ht="15" x14ac:dyDescent="0.2">
      <c r="A85" s="55"/>
      <c r="B85" s="56" t="s">
        <v>381</v>
      </c>
      <c r="C85" s="57" t="s">
        <v>382</v>
      </c>
      <c r="D85" s="58"/>
      <c r="E85" s="57"/>
      <c r="F85" s="59"/>
      <c r="G85" s="60"/>
      <c r="H85" s="61"/>
      <c r="I85" s="97"/>
      <c r="J85" s="63"/>
      <c r="K85" s="64"/>
      <c r="M85" s="24"/>
    </row>
    <row r="86" spans="1:99" s="23" customFormat="1" ht="30" x14ac:dyDescent="0.2">
      <c r="A86" s="65"/>
      <c r="B86" s="223" t="s">
        <v>286</v>
      </c>
      <c r="C86" s="73" t="s">
        <v>383</v>
      </c>
      <c r="D86" s="224">
        <v>2</v>
      </c>
      <c r="E86" s="225" t="s">
        <v>11</v>
      </c>
      <c r="F86" s="75"/>
      <c r="G86" s="75"/>
      <c r="H86" s="76">
        <f t="shared" ref="H86:H90" si="36">SUM(F86,G86)*D86</f>
        <v>0</v>
      </c>
      <c r="I86" s="159">
        <f t="shared" ref="I86:I87" si="37">TRUNC(F86*(1+$K$4),2)</f>
        <v>0</v>
      </c>
      <c r="J86" s="159">
        <f t="shared" ref="J86:J90" si="38">TRUNC(G86*(1+$K$4),2)</f>
        <v>0</v>
      </c>
      <c r="K86" s="237">
        <f t="shared" ref="K86:K90" si="39">SUM(I86:J86)*D86</f>
        <v>0</v>
      </c>
      <c r="L86" s="21"/>
      <c r="M86" s="22"/>
    </row>
    <row r="87" spans="1:99" s="29" customFormat="1" ht="30" x14ac:dyDescent="0.2">
      <c r="A87" s="72"/>
      <c r="B87" s="223" t="s">
        <v>298</v>
      </c>
      <c r="C87" s="73" t="s">
        <v>384</v>
      </c>
      <c r="D87" s="224">
        <v>3</v>
      </c>
      <c r="E87" s="225" t="s">
        <v>11</v>
      </c>
      <c r="F87" s="75"/>
      <c r="G87" s="75"/>
      <c r="H87" s="76">
        <f t="shared" si="36"/>
        <v>0</v>
      </c>
      <c r="I87" s="159">
        <f t="shared" si="37"/>
        <v>0</v>
      </c>
      <c r="J87" s="159">
        <f t="shared" si="38"/>
        <v>0</v>
      </c>
      <c r="K87" s="237">
        <f t="shared" si="39"/>
        <v>0</v>
      </c>
      <c r="L87" s="21"/>
      <c r="M87" s="24"/>
      <c r="N87" s="21"/>
      <c r="O87" s="27"/>
      <c r="P87" s="28"/>
      <c r="Q87" s="28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</row>
    <row r="88" spans="1:99" s="29" customFormat="1" ht="30" x14ac:dyDescent="0.2">
      <c r="A88" s="72"/>
      <c r="B88" s="223" t="s">
        <v>303</v>
      </c>
      <c r="C88" s="73" t="s">
        <v>385</v>
      </c>
      <c r="D88" s="224">
        <v>535</v>
      </c>
      <c r="E88" s="225" t="s">
        <v>289</v>
      </c>
      <c r="F88" s="107" t="s">
        <v>67</v>
      </c>
      <c r="G88" s="75"/>
      <c r="H88" s="76">
        <f t="shared" si="36"/>
        <v>0</v>
      </c>
      <c r="I88" s="172" t="s">
        <v>39</v>
      </c>
      <c r="J88" s="159">
        <f t="shared" si="38"/>
        <v>0</v>
      </c>
      <c r="K88" s="237">
        <f t="shared" si="39"/>
        <v>0</v>
      </c>
      <c r="L88" s="21"/>
      <c r="M88" s="24"/>
      <c r="N88" s="21"/>
      <c r="O88" s="27"/>
      <c r="P88" s="28"/>
      <c r="Q88" s="28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</row>
    <row r="89" spans="1:99" s="29" customFormat="1" ht="15" x14ac:dyDescent="0.2">
      <c r="A89" s="72"/>
      <c r="B89" s="223" t="s">
        <v>305</v>
      </c>
      <c r="C89" s="73" t="s">
        <v>386</v>
      </c>
      <c r="D89" s="224">
        <v>535</v>
      </c>
      <c r="E89" s="225" t="s">
        <v>289</v>
      </c>
      <c r="F89" s="75"/>
      <c r="G89" s="75"/>
      <c r="H89" s="76">
        <f t="shared" si="36"/>
        <v>0</v>
      </c>
      <c r="I89" s="159">
        <f t="shared" ref="I89:I90" si="40">TRUNC(F89*(1+$K$4),2)</f>
        <v>0</v>
      </c>
      <c r="J89" s="159">
        <f t="shared" si="38"/>
        <v>0</v>
      </c>
      <c r="K89" s="237">
        <f t="shared" si="39"/>
        <v>0</v>
      </c>
      <c r="L89" s="21"/>
      <c r="M89" s="24"/>
      <c r="N89" s="21"/>
      <c r="O89" s="27"/>
      <c r="P89" s="28"/>
      <c r="Q89" s="28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</row>
    <row r="90" spans="1:99" s="29" customFormat="1" ht="15" x14ac:dyDescent="0.2">
      <c r="A90" s="84"/>
      <c r="B90" s="85" t="s">
        <v>308</v>
      </c>
      <c r="C90" s="86" t="s">
        <v>387</v>
      </c>
      <c r="D90" s="87">
        <v>535</v>
      </c>
      <c r="E90" s="88" t="s">
        <v>289</v>
      </c>
      <c r="F90" s="89"/>
      <c r="G90" s="89"/>
      <c r="H90" s="76">
        <f t="shared" si="36"/>
        <v>0</v>
      </c>
      <c r="I90" s="159">
        <f t="shared" si="40"/>
        <v>0</v>
      </c>
      <c r="J90" s="159">
        <f t="shared" si="38"/>
        <v>0</v>
      </c>
      <c r="K90" s="237">
        <f t="shared" si="39"/>
        <v>0</v>
      </c>
      <c r="L90" s="21"/>
      <c r="M90" s="24"/>
      <c r="N90" s="21"/>
      <c r="O90" s="27"/>
      <c r="P90" s="28"/>
      <c r="Q90" s="28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</row>
    <row r="91" spans="1:99" s="29" customFormat="1" ht="15" x14ac:dyDescent="0.2">
      <c r="A91" s="51"/>
      <c r="B91" s="52"/>
      <c r="C91" s="93" t="s">
        <v>388</v>
      </c>
      <c r="D91" s="94"/>
      <c r="E91" s="93"/>
      <c r="F91" s="95">
        <f>SUMPRODUCT(D69:D90,F69:F90)</f>
        <v>0</v>
      </c>
      <c r="G91" s="95">
        <f>SUMPRODUCT(D69:D90,G69:G90)</f>
        <v>0</v>
      </c>
      <c r="H91" s="96">
        <f>SUM(H69:H90)</f>
        <v>0</v>
      </c>
      <c r="I91" s="95">
        <f>SUMPRODUCT(I86:I90,D86:D90)</f>
        <v>0</v>
      </c>
      <c r="J91" s="95">
        <f>SUMPRODUCT(J86:J90,D86:D90)</f>
        <v>0</v>
      </c>
      <c r="K91" s="96">
        <f>SUM(K86:K90)</f>
        <v>0</v>
      </c>
      <c r="L91" s="21"/>
      <c r="M91" s="24"/>
      <c r="N91" s="21"/>
      <c r="O91" s="30"/>
      <c r="P91" s="26"/>
      <c r="Q91" s="26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</row>
    <row r="92" spans="1:99" s="29" customFormat="1" ht="15" x14ac:dyDescent="0.2">
      <c r="A92" s="51"/>
      <c r="B92" s="52"/>
      <c r="C92" s="93" t="s">
        <v>909</v>
      </c>
      <c r="D92" s="94"/>
      <c r="E92" s="93"/>
      <c r="F92" s="95" t="e">
        <f>SUM(F91+F84+F58+F54)</f>
        <v>#VALUE!</v>
      </c>
      <c r="G92" s="95" t="e">
        <f t="shared" ref="G92:H92" si="41">SUM(G91+G84+G58+G54)</f>
        <v>#VALUE!</v>
      </c>
      <c r="H92" s="95">
        <f t="shared" si="41"/>
        <v>0</v>
      </c>
      <c r="I92" s="95">
        <f>SUM(I91+I84+I58+I54)</f>
        <v>0</v>
      </c>
      <c r="J92" s="95">
        <f>SUM(J91+J84+J58+J54)</f>
        <v>0</v>
      </c>
      <c r="K92" s="96">
        <f>SUM(+K91+K84+K58+K54)</f>
        <v>0</v>
      </c>
      <c r="L92" s="21"/>
      <c r="M92" s="24"/>
      <c r="N92" s="21"/>
      <c r="O92" s="30"/>
      <c r="P92" s="26"/>
      <c r="Q92" s="26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</row>
    <row r="93" spans="1:99" s="29" customFormat="1" ht="15" x14ac:dyDescent="0.2">
      <c r="A93" s="110"/>
      <c r="B93" s="56" t="s">
        <v>433</v>
      </c>
      <c r="C93" s="57" t="s">
        <v>71</v>
      </c>
      <c r="D93" s="58"/>
      <c r="E93" s="57"/>
      <c r="F93" s="59"/>
      <c r="G93" s="111"/>
      <c r="H93" s="112"/>
      <c r="I93" s="113"/>
      <c r="J93" s="114"/>
      <c r="K93" s="115"/>
      <c r="L93" s="21"/>
      <c r="M93" s="24"/>
      <c r="N93" s="21"/>
      <c r="O93" s="30"/>
      <c r="P93" s="26"/>
      <c r="Q93" s="26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</row>
    <row r="94" spans="1:99" s="23" customFormat="1" ht="15" x14ac:dyDescent="0.2">
      <c r="A94" s="65"/>
      <c r="B94" s="66">
        <v>1</v>
      </c>
      <c r="C94" s="67" t="s">
        <v>240</v>
      </c>
      <c r="D94" s="68"/>
      <c r="E94" s="67"/>
      <c r="F94" s="69"/>
      <c r="G94" s="69"/>
      <c r="H94" s="70"/>
      <c r="I94" s="98"/>
      <c r="J94" s="69"/>
      <c r="K94" s="70"/>
      <c r="L94" s="21"/>
      <c r="M94" s="22"/>
    </row>
    <row r="95" spans="1:99" s="3" customFormat="1" ht="15" x14ac:dyDescent="0.2">
      <c r="A95" s="119"/>
      <c r="B95" s="155" t="s">
        <v>10</v>
      </c>
      <c r="C95" s="155" t="s">
        <v>944</v>
      </c>
      <c r="D95" s="124">
        <v>1</v>
      </c>
      <c r="E95" s="238" t="s">
        <v>11</v>
      </c>
      <c r="F95" s="116"/>
      <c r="G95" s="116"/>
      <c r="H95" s="76">
        <f t="shared" ref="H95:H105" si="42">SUM(F95,G95)*D95</f>
        <v>0</v>
      </c>
      <c r="I95" s="159">
        <f t="shared" ref="I95:I105" si="43">TRUNC(F95*(1+$K$4),2)</f>
        <v>0</v>
      </c>
      <c r="J95" s="159">
        <f t="shared" ref="J95:J105" si="44">TRUNC(G95*(1+$K$4),2)</f>
        <v>0</v>
      </c>
      <c r="K95" s="237">
        <f t="shared" ref="K95:K105" si="45">SUM(I95:J95)*D95</f>
        <v>0</v>
      </c>
    </row>
    <row r="96" spans="1:99" s="3" customFormat="1" ht="45" x14ac:dyDescent="0.2">
      <c r="A96" s="72"/>
      <c r="B96" s="155" t="s">
        <v>12</v>
      </c>
      <c r="C96" s="155" t="s">
        <v>945</v>
      </c>
      <c r="D96" s="124">
        <v>3</v>
      </c>
      <c r="E96" s="238" t="s">
        <v>11</v>
      </c>
      <c r="F96" s="116"/>
      <c r="G96" s="116"/>
      <c r="H96" s="76">
        <f t="shared" si="42"/>
        <v>0</v>
      </c>
      <c r="I96" s="159">
        <f t="shared" si="43"/>
        <v>0</v>
      </c>
      <c r="J96" s="159">
        <f t="shared" si="44"/>
        <v>0</v>
      </c>
      <c r="K96" s="237">
        <f t="shared" si="45"/>
        <v>0</v>
      </c>
    </row>
    <row r="97" spans="1:11" s="3" customFormat="1" ht="30" x14ac:dyDescent="0.2">
      <c r="A97" s="72"/>
      <c r="B97" s="155" t="s">
        <v>72</v>
      </c>
      <c r="C97" s="155" t="s">
        <v>946</v>
      </c>
      <c r="D97" s="124">
        <v>1</v>
      </c>
      <c r="E97" s="238" t="s">
        <v>11</v>
      </c>
      <c r="F97" s="116"/>
      <c r="G97" s="116"/>
      <c r="H97" s="76">
        <f t="shared" si="42"/>
        <v>0</v>
      </c>
      <c r="I97" s="159">
        <f t="shared" si="43"/>
        <v>0</v>
      </c>
      <c r="J97" s="159">
        <f t="shared" si="44"/>
        <v>0</v>
      </c>
      <c r="K97" s="237">
        <f t="shared" si="45"/>
        <v>0</v>
      </c>
    </row>
    <row r="98" spans="1:11" s="3" customFormat="1" ht="30" x14ac:dyDescent="0.2">
      <c r="A98" s="72"/>
      <c r="B98" s="155" t="s">
        <v>129</v>
      </c>
      <c r="C98" s="155" t="s">
        <v>70</v>
      </c>
      <c r="D98" s="124">
        <v>1</v>
      </c>
      <c r="E98" s="238" t="s">
        <v>11</v>
      </c>
      <c r="F98" s="116"/>
      <c r="G98" s="116"/>
      <c r="H98" s="76">
        <f t="shared" si="42"/>
        <v>0</v>
      </c>
      <c r="I98" s="159">
        <f t="shared" si="43"/>
        <v>0</v>
      </c>
      <c r="J98" s="159">
        <f t="shared" si="44"/>
        <v>0</v>
      </c>
      <c r="K98" s="237">
        <f t="shared" si="45"/>
        <v>0</v>
      </c>
    </row>
    <row r="99" spans="1:11" s="3" customFormat="1" ht="30" x14ac:dyDescent="0.2">
      <c r="A99" s="72"/>
      <c r="B99" s="155" t="s">
        <v>128</v>
      </c>
      <c r="C99" s="155" t="s">
        <v>981</v>
      </c>
      <c r="D99" s="124">
        <v>1</v>
      </c>
      <c r="E99" s="238" t="s">
        <v>11</v>
      </c>
      <c r="F99" s="116"/>
      <c r="G99" s="116"/>
      <c r="H99" s="76">
        <f t="shared" si="42"/>
        <v>0</v>
      </c>
      <c r="I99" s="159">
        <f t="shared" si="43"/>
        <v>0</v>
      </c>
      <c r="J99" s="159">
        <f t="shared" si="44"/>
        <v>0</v>
      </c>
      <c r="K99" s="237">
        <f t="shared" si="45"/>
        <v>0</v>
      </c>
    </row>
    <row r="100" spans="1:11" s="8" customFormat="1" ht="60" x14ac:dyDescent="0.2">
      <c r="A100" s="239"/>
      <c r="B100" s="155" t="s">
        <v>131</v>
      </c>
      <c r="C100" s="240" t="s">
        <v>37</v>
      </c>
      <c r="D100" s="124">
        <v>1</v>
      </c>
      <c r="E100" s="238" t="s">
        <v>11</v>
      </c>
      <c r="F100" s="116"/>
      <c r="G100" s="116"/>
      <c r="H100" s="76">
        <f t="shared" si="42"/>
        <v>0</v>
      </c>
      <c r="I100" s="159">
        <f t="shared" si="43"/>
        <v>0</v>
      </c>
      <c r="J100" s="159">
        <f t="shared" si="44"/>
        <v>0</v>
      </c>
      <c r="K100" s="237">
        <f t="shared" si="45"/>
        <v>0</v>
      </c>
    </row>
    <row r="101" spans="1:11" s="3" customFormat="1" ht="15" x14ac:dyDescent="0.2">
      <c r="A101" s="72"/>
      <c r="B101" s="155" t="s">
        <v>165</v>
      </c>
      <c r="C101" s="155" t="s">
        <v>15</v>
      </c>
      <c r="D101" s="124">
        <v>30</v>
      </c>
      <c r="E101" s="238" t="s">
        <v>16</v>
      </c>
      <c r="F101" s="116"/>
      <c r="G101" s="116"/>
      <c r="H101" s="76">
        <f t="shared" si="42"/>
        <v>0</v>
      </c>
      <c r="I101" s="159">
        <f t="shared" si="43"/>
        <v>0</v>
      </c>
      <c r="J101" s="159">
        <f t="shared" si="44"/>
        <v>0</v>
      </c>
      <c r="K101" s="237">
        <f t="shared" si="45"/>
        <v>0</v>
      </c>
    </row>
    <row r="102" spans="1:11" s="3" customFormat="1" ht="15" x14ac:dyDescent="0.2">
      <c r="A102" s="72"/>
      <c r="B102" s="155" t="s">
        <v>166</v>
      </c>
      <c r="C102" s="155" t="s">
        <v>136</v>
      </c>
      <c r="D102" s="124">
        <v>6</v>
      </c>
      <c r="E102" s="238" t="s">
        <v>16</v>
      </c>
      <c r="F102" s="116"/>
      <c r="G102" s="116"/>
      <c r="H102" s="76">
        <f t="shared" si="42"/>
        <v>0</v>
      </c>
      <c r="I102" s="159">
        <f t="shared" si="43"/>
        <v>0</v>
      </c>
      <c r="J102" s="159">
        <f t="shared" si="44"/>
        <v>0</v>
      </c>
      <c r="K102" s="237">
        <f t="shared" si="45"/>
        <v>0</v>
      </c>
    </row>
    <row r="103" spans="1:11" s="3" customFormat="1" ht="15" x14ac:dyDescent="0.2">
      <c r="A103" s="72"/>
      <c r="B103" s="155" t="s">
        <v>167</v>
      </c>
      <c r="C103" s="155" t="s">
        <v>47</v>
      </c>
      <c r="D103" s="124">
        <v>7</v>
      </c>
      <c r="E103" s="238" t="s">
        <v>11</v>
      </c>
      <c r="F103" s="116"/>
      <c r="G103" s="116"/>
      <c r="H103" s="76">
        <f t="shared" si="42"/>
        <v>0</v>
      </c>
      <c r="I103" s="159">
        <f t="shared" si="43"/>
        <v>0</v>
      </c>
      <c r="J103" s="159">
        <f t="shared" si="44"/>
        <v>0</v>
      </c>
      <c r="K103" s="237">
        <f t="shared" si="45"/>
        <v>0</v>
      </c>
    </row>
    <row r="104" spans="1:11" s="3" customFormat="1" ht="15" x14ac:dyDescent="0.2">
      <c r="A104" s="72"/>
      <c r="B104" s="155" t="s">
        <v>137</v>
      </c>
      <c r="C104" s="155" t="s">
        <v>122</v>
      </c>
      <c r="D104" s="124">
        <v>2</v>
      </c>
      <c r="E104" s="238" t="s">
        <v>11</v>
      </c>
      <c r="F104" s="116"/>
      <c r="G104" s="116"/>
      <c r="H104" s="76">
        <f t="shared" si="42"/>
        <v>0</v>
      </c>
      <c r="I104" s="159">
        <f t="shared" si="43"/>
        <v>0</v>
      </c>
      <c r="J104" s="159">
        <f t="shared" si="44"/>
        <v>0</v>
      </c>
      <c r="K104" s="237">
        <f t="shared" si="45"/>
        <v>0</v>
      </c>
    </row>
    <row r="105" spans="1:11" s="3" customFormat="1" ht="15" x14ac:dyDescent="0.2">
      <c r="A105" s="72"/>
      <c r="B105" s="155" t="s">
        <v>168</v>
      </c>
      <c r="C105" s="155" t="s">
        <v>135</v>
      </c>
      <c r="D105" s="124">
        <v>4</v>
      </c>
      <c r="E105" s="238" t="s">
        <v>33</v>
      </c>
      <c r="F105" s="116"/>
      <c r="G105" s="116"/>
      <c r="H105" s="76">
        <f t="shared" si="42"/>
        <v>0</v>
      </c>
      <c r="I105" s="159">
        <f t="shared" si="43"/>
        <v>0</v>
      </c>
      <c r="J105" s="159">
        <f t="shared" si="44"/>
        <v>0</v>
      </c>
      <c r="K105" s="237">
        <f t="shared" si="45"/>
        <v>0</v>
      </c>
    </row>
    <row r="106" spans="1:11" s="3" customFormat="1" ht="15" x14ac:dyDescent="0.2">
      <c r="A106" s="72"/>
      <c r="B106" s="155" t="s">
        <v>169</v>
      </c>
      <c r="C106" s="155" t="s">
        <v>947</v>
      </c>
      <c r="D106" s="124"/>
      <c r="E106" s="238"/>
      <c r="F106" s="74"/>
      <c r="G106" s="74"/>
      <c r="H106" s="241"/>
      <c r="I106" s="172"/>
      <c r="J106" s="159"/>
      <c r="K106" s="237"/>
    </row>
    <row r="107" spans="1:11" s="3" customFormat="1" ht="15" x14ac:dyDescent="0.2">
      <c r="A107" s="72"/>
      <c r="B107" s="155" t="s">
        <v>271</v>
      </c>
      <c r="C107" s="155" t="s">
        <v>139</v>
      </c>
      <c r="D107" s="124">
        <v>24</v>
      </c>
      <c r="E107" s="238" t="s">
        <v>16</v>
      </c>
      <c r="F107" s="116"/>
      <c r="G107" s="116"/>
      <c r="H107" s="76">
        <f t="shared" ref="H107:H111" si="46">SUM(F107,G107)*D107</f>
        <v>0</v>
      </c>
      <c r="I107" s="159">
        <f t="shared" ref="I107:I111" si="47">TRUNC(F107*(1+$K$4),2)</f>
        <v>0</v>
      </c>
      <c r="J107" s="159">
        <f t="shared" ref="J107:J111" si="48">TRUNC(G107*(1+$K$4),2)</f>
        <v>0</v>
      </c>
      <c r="K107" s="237">
        <f t="shared" ref="K107:K111" si="49">SUM(I107:J107)*D107</f>
        <v>0</v>
      </c>
    </row>
    <row r="108" spans="1:11" s="3" customFormat="1" ht="15" x14ac:dyDescent="0.2">
      <c r="A108" s="72"/>
      <c r="B108" s="155" t="s">
        <v>272</v>
      </c>
      <c r="C108" s="155" t="s">
        <v>134</v>
      </c>
      <c r="D108" s="124">
        <v>90</v>
      </c>
      <c r="E108" s="238" t="s">
        <v>16</v>
      </c>
      <c r="F108" s="116"/>
      <c r="G108" s="116"/>
      <c r="H108" s="76">
        <f t="shared" si="46"/>
        <v>0</v>
      </c>
      <c r="I108" s="159">
        <f t="shared" si="47"/>
        <v>0</v>
      </c>
      <c r="J108" s="159">
        <f t="shared" si="48"/>
        <v>0</v>
      </c>
      <c r="K108" s="237">
        <f t="shared" si="49"/>
        <v>0</v>
      </c>
    </row>
    <row r="109" spans="1:11" s="3" customFormat="1" ht="15" x14ac:dyDescent="0.2">
      <c r="A109" s="72"/>
      <c r="B109" s="155" t="s">
        <v>170</v>
      </c>
      <c r="C109" s="155" t="s">
        <v>145</v>
      </c>
      <c r="D109" s="124">
        <v>4</v>
      </c>
      <c r="E109" s="238" t="s">
        <v>11</v>
      </c>
      <c r="F109" s="116"/>
      <c r="G109" s="116"/>
      <c r="H109" s="76">
        <f t="shared" si="46"/>
        <v>0</v>
      </c>
      <c r="I109" s="159">
        <f t="shared" si="47"/>
        <v>0</v>
      </c>
      <c r="J109" s="159">
        <f t="shared" si="48"/>
        <v>0</v>
      </c>
      <c r="K109" s="237">
        <f t="shared" si="49"/>
        <v>0</v>
      </c>
    </row>
    <row r="110" spans="1:11" s="3" customFormat="1" ht="15" x14ac:dyDescent="0.2">
      <c r="A110" s="72"/>
      <c r="B110" s="155" t="s">
        <v>171</v>
      </c>
      <c r="C110" s="155" t="s">
        <v>140</v>
      </c>
      <c r="D110" s="124">
        <v>22</v>
      </c>
      <c r="E110" s="238" t="s">
        <v>11</v>
      </c>
      <c r="F110" s="116"/>
      <c r="G110" s="116"/>
      <c r="H110" s="76">
        <f t="shared" si="46"/>
        <v>0</v>
      </c>
      <c r="I110" s="159">
        <f t="shared" si="47"/>
        <v>0</v>
      </c>
      <c r="J110" s="159">
        <f t="shared" si="48"/>
        <v>0</v>
      </c>
      <c r="K110" s="237">
        <f t="shared" si="49"/>
        <v>0</v>
      </c>
    </row>
    <row r="111" spans="1:11" s="3" customFormat="1" ht="30" x14ac:dyDescent="0.2">
      <c r="A111" s="72"/>
      <c r="B111" s="155" t="s">
        <v>172</v>
      </c>
      <c r="C111" s="155" t="s">
        <v>138</v>
      </c>
      <c r="D111" s="124">
        <v>4</v>
      </c>
      <c r="E111" s="238" t="s">
        <v>11</v>
      </c>
      <c r="F111" s="116"/>
      <c r="G111" s="116"/>
      <c r="H111" s="76">
        <f t="shared" si="46"/>
        <v>0</v>
      </c>
      <c r="I111" s="159">
        <f t="shared" si="47"/>
        <v>0</v>
      </c>
      <c r="J111" s="159">
        <f t="shared" si="48"/>
        <v>0</v>
      </c>
      <c r="K111" s="237">
        <f t="shared" si="49"/>
        <v>0</v>
      </c>
    </row>
    <row r="112" spans="1:11" s="3" customFormat="1" ht="15" x14ac:dyDescent="0.2">
      <c r="A112" s="72"/>
      <c r="B112" s="155" t="s">
        <v>173</v>
      </c>
      <c r="C112" s="155" t="s">
        <v>144</v>
      </c>
      <c r="D112" s="124"/>
      <c r="E112" s="238"/>
      <c r="F112" s="74"/>
      <c r="G112" s="74"/>
      <c r="H112" s="241"/>
      <c r="I112" s="172"/>
      <c r="J112" s="159"/>
      <c r="K112" s="237"/>
    </row>
    <row r="113" spans="1:11" s="3" customFormat="1" ht="15" x14ac:dyDescent="0.2">
      <c r="A113" s="72"/>
      <c r="B113" s="155" t="s">
        <v>273</v>
      </c>
      <c r="C113" s="155" t="s">
        <v>982</v>
      </c>
      <c r="D113" s="124">
        <v>1</v>
      </c>
      <c r="E113" s="238" t="s">
        <v>11</v>
      </c>
      <c r="F113" s="116"/>
      <c r="G113" s="116"/>
      <c r="H113" s="76">
        <f t="shared" ref="H113:H129" si="50">SUM(F113,G113)*D113</f>
        <v>0</v>
      </c>
      <c r="I113" s="159">
        <f t="shared" ref="I113:I129" si="51">TRUNC(F113*(1+$K$4),2)</f>
        <v>0</v>
      </c>
      <c r="J113" s="159">
        <f t="shared" ref="J113:J129" si="52">TRUNC(G113*(1+$K$4),2)</f>
        <v>0</v>
      </c>
      <c r="K113" s="237">
        <f t="shared" ref="K113:K175" si="53">SUM(I113:J113)*D113</f>
        <v>0</v>
      </c>
    </row>
    <row r="114" spans="1:11" s="3" customFormat="1" ht="15" x14ac:dyDescent="0.2">
      <c r="A114" s="72"/>
      <c r="B114" s="155" t="s">
        <v>274</v>
      </c>
      <c r="C114" s="155" t="s">
        <v>449</v>
      </c>
      <c r="D114" s="124">
        <v>1</v>
      </c>
      <c r="E114" s="238" t="s">
        <v>11</v>
      </c>
      <c r="F114" s="116"/>
      <c r="G114" s="116"/>
      <c r="H114" s="76">
        <f t="shared" si="50"/>
        <v>0</v>
      </c>
      <c r="I114" s="159">
        <f t="shared" si="51"/>
        <v>0</v>
      </c>
      <c r="J114" s="159">
        <f t="shared" si="52"/>
        <v>0</v>
      </c>
      <c r="K114" s="237">
        <f t="shared" si="53"/>
        <v>0</v>
      </c>
    </row>
    <row r="115" spans="1:11" s="3" customFormat="1" ht="15" x14ac:dyDescent="0.2">
      <c r="A115" s="72"/>
      <c r="B115" s="155" t="s">
        <v>275</v>
      </c>
      <c r="C115" s="155" t="s">
        <v>143</v>
      </c>
      <c r="D115" s="124">
        <v>1</v>
      </c>
      <c r="E115" s="238" t="s">
        <v>11</v>
      </c>
      <c r="F115" s="116"/>
      <c r="G115" s="116"/>
      <c r="H115" s="76">
        <f t="shared" si="50"/>
        <v>0</v>
      </c>
      <c r="I115" s="159">
        <f t="shared" si="51"/>
        <v>0</v>
      </c>
      <c r="J115" s="159">
        <f t="shared" si="52"/>
        <v>0</v>
      </c>
      <c r="K115" s="237">
        <f t="shared" si="53"/>
        <v>0</v>
      </c>
    </row>
    <row r="116" spans="1:11" s="3" customFormat="1" ht="15" x14ac:dyDescent="0.2">
      <c r="A116" s="72"/>
      <c r="B116" s="155" t="s">
        <v>174</v>
      </c>
      <c r="C116" s="155" t="s">
        <v>948</v>
      </c>
      <c r="D116" s="124">
        <v>44</v>
      </c>
      <c r="E116" s="238" t="s">
        <v>16</v>
      </c>
      <c r="F116" s="116"/>
      <c r="G116" s="116"/>
      <c r="H116" s="76">
        <f t="shared" si="50"/>
        <v>0</v>
      </c>
      <c r="I116" s="159">
        <f t="shared" si="51"/>
        <v>0</v>
      </c>
      <c r="J116" s="159">
        <f t="shared" si="52"/>
        <v>0</v>
      </c>
      <c r="K116" s="237">
        <f t="shared" si="53"/>
        <v>0</v>
      </c>
    </row>
    <row r="117" spans="1:11" s="3" customFormat="1" ht="15" x14ac:dyDescent="0.2">
      <c r="A117" s="72"/>
      <c r="B117" s="155" t="s">
        <v>175</v>
      </c>
      <c r="C117" s="155" t="s">
        <v>148</v>
      </c>
      <c r="D117" s="124">
        <v>4</v>
      </c>
      <c r="E117" s="238" t="s">
        <v>149</v>
      </c>
      <c r="F117" s="116"/>
      <c r="G117" s="116"/>
      <c r="H117" s="76">
        <f t="shared" si="50"/>
        <v>0</v>
      </c>
      <c r="I117" s="159">
        <f t="shared" si="51"/>
        <v>0</v>
      </c>
      <c r="J117" s="159">
        <f t="shared" si="52"/>
        <v>0</v>
      </c>
      <c r="K117" s="237">
        <f t="shared" si="53"/>
        <v>0</v>
      </c>
    </row>
    <row r="118" spans="1:11" s="3" customFormat="1" ht="15" x14ac:dyDescent="0.2">
      <c r="A118" s="72"/>
      <c r="B118" s="155" t="s">
        <v>176</v>
      </c>
      <c r="C118" s="155" t="s">
        <v>150</v>
      </c>
      <c r="D118" s="124">
        <v>8</v>
      </c>
      <c r="E118" s="238" t="s">
        <v>11</v>
      </c>
      <c r="F118" s="116"/>
      <c r="G118" s="116"/>
      <c r="H118" s="76">
        <f t="shared" si="50"/>
        <v>0</v>
      </c>
      <c r="I118" s="159">
        <f t="shared" si="51"/>
        <v>0</v>
      </c>
      <c r="J118" s="159">
        <f t="shared" si="52"/>
        <v>0</v>
      </c>
      <c r="K118" s="237">
        <f t="shared" si="53"/>
        <v>0</v>
      </c>
    </row>
    <row r="119" spans="1:11" s="3" customFormat="1" ht="15" x14ac:dyDescent="0.2">
      <c r="A119" s="72"/>
      <c r="B119" s="155" t="s">
        <v>177</v>
      </c>
      <c r="C119" s="155" t="s">
        <v>151</v>
      </c>
      <c r="D119" s="124">
        <v>7</v>
      </c>
      <c r="E119" s="238" t="s">
        <v>11</v>
      </c>
      <c r="F119" s="116"/>
      <c r="G119" s="116"/>
      <c r="H119" s="76">
        <f t="shared" si="50"/>
        <v>0</v>
      </c>
      <c r="I119" s="159">
        <f t="shared" si="51"/>
        <v>0</v>
      </c>
      <c r="J119" s="159">
        <f t="shared" si="52"/>
        <v>0</v>
      </c>
      <c r="K119" s="237">
        <f t="shared" si="53"/>
        <v>0</v>
      </c>
    </row>
    <row r="120" spans="1:11" s="3" customFormat="1" ht="30" x14ac:dyDescent="0.2">
      <c r="A120" s="72"/>
      <c r="B120" s="155" t="s">
        <v>178</v>
      </c>
      <c r="C120" s="155" t="s">
        <v>152</v>
      </c>
      <c r="D120" s="124">
        <v>100</v>
      </c>
      <c r="E120" s="238" t="s">
        <v>11</v>
      </c>
      <c r="F120" s="116"/>
      <c r="G120" s="116"/>
      <c r="H120" s="76">
        <f t="shared" si="50"/>
        <v>0</v>
      </c>
      <c r="I120" s="159">
        <f t="shared" si="51"/>
        <v>0</v>
      </c>
      <c r="J120" s="159">
        <f t="shared" si="52"/>
        <v>0</v>
      </c>
      <c r="K120" s="237">
        <f t="shared" si="53"/>
        <v>0</v>
      </c>
    </row>
    <row r="121" spans="1:11" s="3" customFormat="1" ht="15" x14ac:dyDescent="0.2">
      <c r="A121" s="72"/>
      <c r="B121" s="155" t="s">
        <v>179</v>
      </c>
      <c r="C121" s="155" t="s">
        <v>153</v>
      </c>
      <c r="D121" s="124">
        <v>66</v>
      </c>
      <c r="E121" s="238" t="s">
        <v>16</v>
      </c>
      <c r="F121" s="116"/>
      <c r="G121" s="116"/>
      <c r="H121" s="76">
        <f t="shared" si="50"/>
        <v>0</v>
      </c>
      <c r="I121" s="159">
        <f t="shared" si="51"/>
        <v>0</v>
      </c>
      <c r="J121" s="159">
        <f t="shared" si="52"/>
        <v>0</v>
      </c>
      <c r="K121" s="237">
        <f t="shared" si="53"/>
        <v>0</v>
      </c>
    </row>
    <row r="122" spans="1:11" s="3" customFormat="1" ht="15" x14ac:dyDescent="0.2">
      <c r="A122" s="72"/>
      <c r="B122" s="155" t="s">
        <v>180</v>
      </c>
      <c r="C122" s="155" t="s">
        <v>154</v>
      </c>
      <c r="D122" s="124">
        <v>30</v>
      </c>
      <c r="E122" s="238" t="s">
        <v>11</v>
      </c>
      <c r="F122" s="116"/>
      <c r="G122" s="116"/>
      <c r="H122" s="76">
        <f t="shared" si="50"/>
        <v>0</v>
      </c>
      <c r="I122" s="159">
        <f t="shared" si="51"/>
        <v>0</v>
      </c>
      <c r="J122" s="159">
        <f t="shared" si="52"/>
        <v>0</v>
      </c>
      <c r="K122" s="237">
        <f t="shared" si="53"/>
        <v>0</v>
      </c>
    </row>
    <row r="123" spans="1:11" s="3" customFormat="1" ht="15" x14ac:dyDescent="0.2">
      <c r="A123" s="72"/>
      <c r="B123" s="155" t="s">
        <v>181</v>
      </c>
      <c r="C123" s="155" t="s">
        <v>155</v>
      </c>
      <c r="D123" s="124">
        <v>100</v>
      </c>
      <c r="E123" s="238" t="s">
        <v>11</v>
      </c>
      <c r="F123" s="116"/>
      <c r="G123" s="116"/>
      <c r="H123" s="76">
        <f t="shared" si="50"/>
        <v>0</v>
      </c>
      <c r="I123" s="159">
        <f t="shared" si="51"/>
        <v>0</v>
      </c>
      <c r="J123" s="159">
        <f t="shared" si="52"/>
        <v>0</v>
      </c>
      <c r="K123" s="237">
        <f t="shared" si="53"/>
        <v>0</v>
      </c>
    </row>
    <row r="124" spans="1:11" s="3" customFormat="1" ht="15" x14ac:dyDescent="0.2">
      <c r="A124" s="72"/>
      <c r="B124" s="155" t="s">
        <v>182</v>
      </c>
      <c r="C124" s="155" t="s">
        <v>156</v>
      </c>
      <c r="D124" s="124">
        <v>1</v>
      </c>
      <c r="E124" s="238" t="s">
        <v>11</v>
      </c>
      <c r="F124" s="116"/>
      <c r="G124" s="116"/>
      <c r="H124" s="76">
        <f t="shared" si="50"/>
        <v>0</v>
      </c>
      <c r="I124" s="159">
        <f t="shared" si="51"/>
        <v>0</v>
      </c>
      <c r="J124" s="159">
        <f t="shared" si="52"/>
        <v>0</v>
      </c>
      <c r="K124" s="237">
        <f t="shared" si="53"/>
        <v>0</v>
      </c>
    </row>
    <row r="125" spans="1:11" s="3" customFormat="1" ht="15" x14ac:dyDescent="0.2">
      <c r="A125" s="72"/>
      <c r="B125" s="155" t="s">
        <v>183</v>
      </c>
      <c r="C125" s="155" t="s">
        <v>157</v>
      </c>
      <c r="D125" s="124">
        <v>8</v>
      </c>
      <c r="E125" s="238" t="s">
        <v>11</v>
      </c>
      <c r="F125" s="116"/>
      <c r="G125" s="116"/>
      <c r="H125" s="76">
        <f t="shared" si="50"/>
        <v>0</v>
      </c>
      <c r="I125" s="159">
        <f t="shared" si="51"/>
        <v>0</v>
      </c>
      <c r="J125" s="159">
        <f t="shared" si="52"/>
        <v>0</v>
      </c>
      <c r="K125" s="237">
        <f t="shared" si="53"/>
        <v>0</v>
      </c>
    </row>
    <row r="126" spans="1:11" s="3" customFormat="1" ht="15" x14ac:dyDescent="0.2">
      <c r="A126" s="72"/>
      <c r="B126" s="155" t="s">
        <v>184</v>
      </c>
      <c r="C126" s="155" t="s">
        <v>949</v>
      </c>
      <c r="D126" s="124">
        <v>450</v>
      </c>
      <c r="E126" s="238" t="s">
        <v>16</v>
      </c>
      <c r="F126" s="116"/>
      <c r="G126" s="116"/>
      <c r="H126" s="76">
        <f t="shared" si="50"/>
        <v>0</v>
      </c>
      <c r="I126" s="159">
        <f t="shared" si="51"/>
        <v>0</v>
      </c>
      <c r="J126" s="159">
        <f t="shared" si="52"/>
        <v>0</v>
      </c>
      <c r="K126" s="237">
        <f t="shared" si="53"/>
        <v>0</v>
      </c>
    </row>
    <row r="127" spans="1:11" s="3" customFormat="1" ht="15" x14ac:dyDescent="0.2">
      <c r="A127" s="72"/>
      <c r="B127" s="155" t="s">
        <v>185</v>
      </c>
      <c r="C127" s="155" t="s">
        <v>28</v>
      </c>
      <c r="D127" s="124">
        <v>1600</v>
      </c>
      <c r="E127" s="238" t="s">
        <v>16</v>
      </c>
      <c r="F127" s="116"/>
      <c r="G127" s="116"/>
      <c r="H127" s="76">
        <f t="shared" si="50"/>
        <v>0</v>
      </c>
      <c r="I127" s="159">
        <f t="shared" si="51"/>
        <v>0</v>
      </c>
      <c r="J127" s="159">
        <f t="shared" si="52"/>
        <v>0</v>
      </c>
      <c r="K127" s="237">
        <f t="shared" si="53"/>
        <v>0</v>
      </c>
    </row>
    <row r="128" spans="1:11" s="3" customFormat="1" ht="15" x14ac:dyDescent="0.2">
      <c r="A128" s="72"/>
      <c r="B128" s="155" t="s">
        <v>186</v>
      </c>
      <c r="C128" s="155" t="s">
        <v>158</v>
      </c>
      <c r="D128" s="124">
        <v>800</v>
      </c>
      <c r="E128" s="238" t="s">
        <v>16</v>
      </c>
      <c r="F128" s="116"/>
      <c r="G128" s="116"/>
      <c r="H128" s="76">
        <f t="shared" si="50"/>
        <v>0</v>
      </c>
      <c r="I128" s="159">
        <f t="shared" si="51"/>
        <v>0</v>
      </c>
      <c r="J128" s="159">
        <f t="shared" si="52"/>
        <v>0</v>
      </c>
      <c r="K128" s="237">
        <f t="shared" si="53"/>
        <v>0</v>
      </c>
    </row>
    <row r="129" spans="1:11" s="3" customFormat="1" ht="15" x14ac:dyDescent="0.2">
      <c r="A129" s="72"/>
      <c r="B129" s="155" t="s">
        <v>187</v>
      </c>
      <c r="C129" s="155" t="s">
        <v>159</v>
      </c>
      <c r="D129" s="124">
        <v>1</v>
      </c>
      <c r="E129" s="238" t="s">
        <v>11</v>
      </c>
      <c r="F129" s="116"/>
      <c r="G129" s="116"/>
      <c r="H129" s="76">
        <f t="shared" si="50"/>
        <v>0</v>
      </c>
      <c r="I129" s="159">
        <f t="shared" si="51"/>
        <v>0</v>
      </c>
      <c r="J129" s="159">
        <f t="shared" si="52"/>
        <v>0</v>
      </c>
      <c r="K129" s="237">
        <f t="shared" si="53"/>
        <v>0</v>
      </c>
    </row>
    <row r="130" spans="1:11" s="3" customFormat="1" ht="15" x14ac:dyDescent="0.2">
      <c r="A130" s="72"/>
      <c r="B130" s="155" t="s">
        <v>188</v>
      </c>
      <c r="C130" s="155" t="s">
        <v>162</v>
      </c>
      <c r="D130" s="124"/>
      <c r="E130" s="238"/>
      <c r="F130" s="74"/>
      <c r="G130" s="74"/>
      <c r="H130" s="241" t="s">
        <v>130</v>
      </c>
      <c r="I130" s="172"/>
      <c r="J130" s="159"/>
      <c r="K130" s="237"/>
    </row>
    <row r="131" spans="1:11" s="3" customFormat="1" ht="15" x14ac:dyDescent="0.2">
      <c r="A131" s="72"/>
      <c r="B131" s="155" t="s">
        <v>276</v>
      </c>
      <c r="C131" s="155" t="s">
        <v>53</v>
      </c>
      <c r="D131" s="124">
        <v>3</v>
      </c>
      <c r="E131" s="238" t="s">
        <v>11</v>
      </c>
      <c r="F131" s="116"/>
      <c r="G131" s="116"/>
      <c r="H131" s="76">
        <f t="shared" ref="H131:H137" si="54">SUM(F131,G131)*D131</f>
        <v>0</v>
      </c>
      <c r="I131" s="159">
        <f t="shared" ref="I131:I137" si="55">TRUNC(F131*(1+$K$4),2)</f>
        <v>0</v>
      </c>
      <c r="J131" s="159">
        <f t="shared" ref="J131:J137" si="56">TRUNC(G131*(1+$K$4),2)</f>
        <v>0</v>
      </c>
      <c r="K131" s="237">
        <f t="shared" si="53"/>
        <v>0</v>
      </c>
    </row>
    <row r="132" spans="1:11" s="3" customFormat="1" ht="15" x14ac:dyDescent="0.2">
      <c r="A132" s="72"/>
      <c r="B132" s="155" t="s">
        <v>277</v>
      </c>
      <c r="C132" s="155" t="s">
        <v>983</v>
      </c>
      <c r="D132" s="124">
        <v>6</v>
      </c>
      <c r="E132" s="238" t="s">
        <v>11</v>
      </c>
      <c r="F132" s="116"/>
      <c r="G132" s="116"/>
      <c r="H132" s="76">
        <f t="shared" si="54"/>
        <v>0</v>
      </c>
      <c r="I132" s="159">
        <f t="shared" si="55"/>
        <v>0</v>
      </c>
      <c r="J132" s="159">
        <f t="shared" si="56"/>
        <v>0</v>
      </c>
      <c r="K132" s="237">
        <f t="shared" si="53"/>
        <v>0</v>
      </c>
    </row>
    <row r="133" spans="1:11" s="3" customFormat="1" ht="15" x14ac:dyDescent="0.2">
      <c r="A133" s="72" t="s">
        <v>146</v>
      </c>
      <c r="B133" s="155" t="s">
        <v>278</v>
      </c>
      <c r="C133" s="155" t="s">
        <v>984</v>
      </c>
      <c r="D133" s="124">
        <v>2</v>
      </c>
      <c r="E133" s="238" t="s">
        <v>11</v>
      </c>
      <c r="F133" s="116"/>
      <c r="G133" s="116"/>
      <c r="H133" s="76">
        <f t="shared" si="54"/>
        <v>0</v>
      </c>
      <c r="I133" s="159">
        <f t="shared" si="55"/>
        <v>0</v>
      </c>
      <c r="J133" s="159">
        <f t="shared" si="56"/>
        <v>0</v>
      </c>
      <c r="K133" s="237">
        <f t="shared" si="53"/>
        <v>0</v>
      </c>
    </row>
    <row r="134" spans="1:11" s="3" customFormat="1" ht="15" x14ac:dyDescent="0.2">
      <c r="A134" s="72" t="s">
        <v>146</v>
      </c>
      <c r="B134" s="155" t="s">
        <v>189</v>
      </c>
      <c r="C134" s="155" t="s">
        <v>132</v>
      </c>
      <c r="D134" s="124">
        <v>8</v>
      </c>
      <c r="E134" s="238" t="s">
        <v>11</v>
      </c>
      <c r="F134" s="116"/>
      <c r="G134" s="116"/>
      <c r="H134" s="76">
        <f t="shared" si="54"/>
        <v>0</v>
      </c>
      <c r="I134" s="159">
        <f t="shared" si="55"/>
        <v>0</v>
      </c>
      <c r="J134" s="159">
        <f t="shared" si="56"/>
        <v>0</v>
      </c>
      <c r="K134" s="237">
        <f t="shared" si="53"/>
        <v>0</v>
      </c>
    </row>
    <row r="135" spans="1:11" s="3" customFormat="1" ht="15" x14ac:dyDescent="0.2">
      <c r="A135" s="72"/>
      <c r="B135" s="155" t="s">
        <v>190</v>
      </c>
      <c r="C135" s="155" t="s">
        <v>160</v>
      </c>
      <c r="D135" s="124">
        <v>1</v>
      </c>
      <c r="E135" s="238" t="s">
        <v>33</v>
      </c>
      <c r="F135" s="116"/>
      <c r="G135" s="116"/>
      <c r="H135" s="76">
        <f t="shared" si="54"/>
        <v>0</v>
      </c>
      <c r="I135" s="159">
        <f t="shared" si="55"/>
        <v>0</v>
      </c>
      <c r="J135" s="159">
        <f t="shared" si="56"/>
        <v>0</v>
      </c>
      <c r="K135" s="237">
        <f t="shared" si="53"/>
        <v>0</v>
      </c>
    </row>
    <row r="136" spans="1:11" s="3" customFormat="1" ht="15" x14ac:dyDescent="0.2">
      <c r="A136" s="72"/>
      <c r="B136" s="155" t="s">
        <v>191</v>
      </c>
      <c r="C136" s="155" t="s">
        <v>147</v>
      </c>
      <c r="D136" s="124">
        <v>4</v>
      </c>
      <c r="E136" s="238" t="s">
        <v>11</v>
      </c>
      <c r="F136" s="116"/>
      <c r="G136" s="116"/>
      <c r="H136" s="76">
        <f t="shared" si="54"/>
        <v>0</v>
      </c>
      <c r="I136" s="159">
        <f t="shared" si="55"/>
        <v>0</v>
      </c>
      <c r="J136" s="159">
        <f t="shared" si="56"/>
        <v>0</v>
      </c>
      <c r="K136" s="237">
        <f t="shared" si="53"/>
        <v>0</v>
      </c>
    </row>
    <row r="137" spans="1:11" s="3" customFormat="1" ht="15" x14ac:dyDescent="0.2">
      <c r="A137" s="72"/>
      <c r="B137" s="155" t="s">
        <v>192</v>
      </c>
      <c r="C137" s="155" t="s">
        <v>247</v>
      </c>
      <c r="D137" s="124">
        <v>3</v>
      </c>
      <c r="E137" s="238" t="s">
        <v>11</v>
      </c>
      <c r="F137" s="116"/>
      <c r="G137" s="116"/>
      <c r="H137" s="76">
        <f t="shared" si="54"/>
        <v>0</v>
      </c>
      <c r="I137" s="159">
        <f t="shared" si="55"/>
        <v>0</v>
      </c>
      <c r="J137" s="159">
        <f t="shared" si="56"/>
        <v>0</v>
      </c>
      <c r="K137" s="237">
        <f t="shared" si="53"/>
        <v>0</v>
      </c>
    </row>
    <row r="138" spans="1:11" s="3" customFormat="1" ht="15" x14ac:dyDescent="0.2">
      <c r="A138" s="65"/>
      <c r="B138" s="66">
        <v>2</v>
      </c>
      <c r="C138" s="67" t="s">
        <v>241</v>
      </c>
      <c r="D138" s="68"/>
      <c r="E138" s="67"/>
      <c r="F138" s="69"/>
      <c r="G138" s="69"/>
      <c r="H138" s="70"/>
      <c r="I138" s="98"/>
      <c r="J138" s="69"/>
      <c r="K138" s="70"/>
    </row>
    <row r="139" spans="1:11" s="3" customFormat="1" ht="15" x14ac:dyDescent="0.2">
      <c r="A139" s="119"/>
      <c r="B139" s="155" t="s">
        <v>14</v>
      </c>
      <c r="C139" s="155" t="s">
        <v>133</v>
      </c>
      <c r="D139" s="124">
        <v>1</v>
      </c>
      <c r="E139" s="238" t="s">
        <v>11</v>
      </c>
      <c r="F139" s="116"/>
      <c r="G139" s="116"/>
      <c r="H139" s="76">
        <f t="shared" ref="H139" si="57">SUM(F139,G139)*D139</f>
        <v>0</v>
      </c>
      <c r="I139" s="159">
        <f t="shared" ref="I139" si="58">TRUNC(F139*(1+$K$4),2)</f>
        <v>0</v>
      </c>
      <c r="J139" s="159">
        <f>TRUNC(G139*(1+$K$4),2)</f>
        <v>0</v>
      </c>
      <c r="K139" s="237">
        <f t="shared" si="53"/>
        <v>0</v>
      </c>
    </row>
    <row r="140" spans="1:11" s="3" customFormat="1" ht="15" x14ac:dyDescent="0.2">
      <c r="A140" s="72"/>
      <c r="B140" s="155" t="s">
        <v>17</v>
      </c>
      <c r="C140" s="155" t="s">
        <v>947</v>
      </c>
      <c r="D140" s="124"/>
      <c r="E140" s="238"/>
      <c r="F140" s="74"/>
      <c r="G140" s="74"/>
      <c r="H140" s="241"/>
      <c r="I140" s="172"/>
      <c r="J140" s="159"/>
      <c r="K140" s="237"/>
    </row>
    <row r="141" spans="1:11" s="3" customFormat="1" ht="15" x14ac:dyDescent="0.2">
      <c r="A141" s="72"/>
      <c r="B141" s="155" t="s">
        <v>234</v>
      </c>
      <c r="C141" s="155" t="s">
        <v>139</v>
      </c>
      <c r="D141" s="124">
        <v>24</v>
      </c>
      <c r="E141" s="238" t="s">
        <v>16</v>
      </c>
      <c r="F141" s="116"/>
      <c r="G141" s="116"/>
      <c r="H141" s="76">
        <f t="shared" ref="H141:H153" si="59">SUM(F141,G141)*D141</f>
        <v>0</v>
      </c>
      <c r="I141" s="159">
        <f t="shared" ref="I141:I149" si="60">TRUNC(F141*(1+$K$4),2)</f>
        <v>0</v>
      </c>
      <c r="J141" s="159">
        <f t="shared" ref="J141:J153" si="61">TRUNC(G141*(1+$K$4),2)</f>
        <v>0</v>
      </c>
      <c r="K141" s="237">
        <f t="shared" si="53"/>
        <v>0</v>
      </c>
    </row>
    <row r="142" spans="1:11" s="3" customFormat="1" ht="15" x14ac:dyDescent="0.2">
      <c r="A142" s="72"/>
      <c r="B142" s="155" t="s">
        <v>235</v>
      </c>
      <c r="C142" s="155" t="s">
        <v>134</v>
      </c>
      <c r="D142" s="124">
        <v>141</v>
      </c>
      <c r="E142" s="238" t="s">
        <v>16</v>
      </c>
      <c r="F142" s="116"/>
      <c r="G142" s="116"/>
      <c r="H142" s="76">
        <f t="shared" si="59"/>
        <v>0</v>
      </c>
      <c r="I142" s="159">
        <f t="shared" si="60"/>
        <v>0</v>
      </c>
      <c r="J142" s="159">
        <f t="shared" si="61"/>
        <v>0</v>
      </c>
      <c r="K142" s="237">
        <f t="shared" si="53"/>
        <v>0</v>
      </c>
    </row>
    <row r="143" spans="1:11" s="3" customFormat="1" ht="15" x14ac:dyDescent="0.2">
      <c r="A143" s="72"/>
      <c r="B143" s="155" t="s">
        <v>19</v>
      </c>
      <c r="C143" s="155" t="s">
        <v>145</v>
      </c>
      <c r="D143" s="124">
        <v>6</v>
      </c>
      <c r="E143" s="238" t="s">
        <v>11</v>
      </c>
      <c r="F143" s="116"/>
      <c r="G143" s="116"/>
      <c r="H143" s="76">
        <f t="shared" si="59"/>
        <v>0</v>
      </c>
      <c r="I143" s="159">
        <f t="shared" si="60"/>
        <v>0</v>
      </c>
      <c r="J143" s="159">
        <f t="shared" si="61"/>
        <v>0</v>
      </c>
      <c r="K143" s="237">
        <f t="shared" si="53"/>
        <v>0</v>
      </c>
    </row>
    <row r="144" spans="1:11" s="3" customFormat="1" ht="15" x14ac:dyDescent="0.2">
      <c r="A144" s="72"/>
      <c r="B144" s="155" t="s">
        <v>21</v>
      </c>
      <c r="C144" s="155" t="s">
        <v>140</v>
      </c>
      <c r="D144" s="124">
        <v>38</v>
      </c>
      <c r="E144" s="238" t="s">
        <v>11</v>
      </c>
      <c r="F144" s="116"/>
      <c r="G144" s="116"/>
      <c r="H144" s="76">
        <f t="shared" si="59"/>
        <v>0</v>
      </c>
      <c r="I144" s="159">
        <f t="shared" si="60"/>
        <v>0</v>
      </c>
      <c r="J144" s="159">
        <f t="shared" si="61"/>
        <v>0</v>
      </c>
      <c r="K144" s="237">
        <f t="shared" si="53"/>
        <v>0</v>
      </c>
    </row>
    <row r="145" spans="1:11" s="3" customFormat="1" ht="15" x14ac:dyDescent="0.2">
      <c r="A145" s="72"/>
      <c r="B145" s="155" t="s">
        <v>23</v>
      </c>
      <c r="C145" s="155" t="s">
        <v>245</v>
      </c>
      <c r="D145" s="124">
        <v>850</v>
      </c>
      <c r="E145" s="238" t="s">
        <v>16</v>
      </c>
      <c r="F145" s="116"/>
      <c r="G145" s="116"/>
      <c r="H145" s="76">
        <f t="shared" si="59"/>
        <v>0</v>
      </c>
      <c r="I145" s="159">
        <f t="shared" si="60"/>
        <v>0</v>
      </c>
      <c r="J145" s="159">
        <f t="shared" si="61"/>
        <v>0</v>
      </c>
      <c r="K145" s="237">
        <f t="shared" si="53"/>
        <v>0</v>
      </c>
    </row>
    <row r="146" spans="1:11" s="3" customFormat="1" ht="15" x14ac:dyDescent="0.2">
      <c r="A146" s="72"/>
      <c r="B146" s="155" t="s">
        <v>236</v>
      </c>
      <c r="C146" s="155" t="s">
        <v>949</v>
      </c>
      <c r="D146" s="124">
        <v>80</v>
      </c>
      <c r="E146" s="238" t="s">
        <v>16</v>
      </c>
      <c r="F146" s="116"/>
      <c r="G146" s="116"/>
      <c r="H146" s="76">
        <f t="shared" si="59"/>
        <v>0</v>
      </c>
      <c r="I146" s="159">
        <f t="shared" si="60"/>
        <v>0</v>
      </c>
      <c r="J146" s="159">
        <f t="shared" si="61"/>
        <v>0</v>
      </c>
      <c r="K146" s="237">
        <f t="shared" si="53"/>
        <v>0</v>
      </c>
    </row>
    <row r="147" spans="1:11" s="3" customFormat="1" ht="15" x14ac:dyDescent="0.2">
      <c r="A147" s="72"/>
      <c r="B147" s="155" t="s">
        <v>237</v>
      </c>
      <c r="C147" s="155" t="s">
        <v>161</v>
      </c>
      <c r="D147" s="124">
        <v>250</v>
      </c>
      <c r="E147" s="238" t="s">
        <v>16</v>
      </c>
      <c r="F147" s="116"/>
      <c r="G147" s="116"/>
      <c r="H147" s="76">
        <f t="shared" si="59"/>
        <v>0</v>
      </c>
      <c r="I147" s="159">
        <f t="shared" si="60"/>
        <v>0</v>
      </c>
      <c r="J147" s="159">
        <f t="shared" si="61"/>
        <v>0</v>
      </c>
      <c r="K147" s="237">
        <f t="shared" si="53"/>
        <v>0</v>
      </c>
    </row>
    <row r="148" spans="1:11" s="3" customFormat="1" ht="30" x14ac:dyDescent="0.2">
      <c r="A148" s="72"/>
      <c r="B148" s="155" t="s">
        <v>238</v>
      </c>
      <c r="C148" s="155" t="s">
        <v>989</v>
      </c>
      <c r="D148" s="124">
        <v>50</v>
      </c>
      <c r="E148" s="238" t="s">
        <v>16</v>
      </c>
      <c r="F148" s="116"/>
      <c r="G148" s="116"/>
      <c r="H148" s="76">
        <f t="shared" si="59"/>
        <v>0</v>
      </c>
      <c r="I148" s="159">
        <f t="shared" si="60"/>
        <v>0</v>
      </c>
      <c r="J148" s="159">
        <f t="shared" si="61"/>
        <v>0</v>
      </c>
      <c r="K148" s="237">
        <f t="shared" si="53"/>
        <v>0</v>
      </c>
    </row>
    <row r="149" spans="1:11" s="3" customFormat="1" ht="15" x14ac:dyDescent="0.2">
      <c r="A149" s="72"/>
      <c r="B149" s="155" t="s">
        <v>239</v>
      </c>
      <c r="C149" s="155" t="s">
        <v>244</v>
      </c>
      <c r="D149" s="124">
        <v>100</v>
      </c>
      <c r="E149" s="238" t="s">
        <v>16</v>
      </c>
      <c r="F149" s="116"/>
      <c r="G149" s="116"/>
      <c r="H149" s="76">
        <f t="shared" si="59"/>
        <v>0</v>
      </c>
      <c r="I149" s="159">
        <f t="shared" si="60"/>
        <v>0</v>
      </c>
      <c r="J149" s="159">
        <f t="shared" si="61"/>
        <v>0</v>
      </c>
      <c r="K149" s="237">
        <f t="shared" si="53"/>
        <v>0</v>
      </c>
    </row>
    <row r="150" spans="1:11" s="3" customFormat="1" ht="15" x14ac:dyDescent="0.2">
      <c r="A150" s="72"/>
      <c r="B150" s="155" t="s">
        <v>246</v>
      </c>
      <c r="C150" s="155" t="s">
        <v>243</v>
      </c>
      <c r="D150" s="124">
        <v>4</v>
      </c>
      <c r="E150" s="238" t="s">
        <v>11</v>
      </c>
      <c r="F150" s="74" t="s">
        <v>39</v>
      </c>
      <c r="G150" s="116"/>
      <c r="H150" s="76">
        <f t="shared" si="59"/>
        <v>0</v>
      </c>
      <c r="I150" s="172" t="s">
        <v>39</v>
      </c>
      <c r="J150" s="159">
        <f t="shared" si="61"/>
        <v>0</v>
      </c>
      <c r="K150" s="237">
        <f t="shared" si="53"/>
        <v>0</v>
      </c>
    </row>
    <row r="151" spans="1:11" s="3" customFormat="1" ht="45" x14ac:dyDescent="0.2">
      <c r="A151" s="72"/>
      <c r="B151" s="155" t="s">
        <v>268</v>
      </c>
      <c r="C151" s="155" t="s">
        <v>950</v>
      </c>
      <c r="D151" s="124">
        <v>2</v>
      </c>
      <c r="E151" s="238" t="s">
        <v>11</v>
      </c>
      <c r="F151" s="116"/>
      <c r="G151" s="116"/>
      <c r="H151" s="76">
        <f t="shared" si="59"/>
        <v>0</v>
      </c>
      <c r="I151" s="159">
        <f t="shared" ref="I151:I153" si="62">TRUNC(F151*(1+$K$4),2)</f>
        <v>0</v>
      </c>
      <c r="J151" s="159">
        <f t="shared" si="61"/>
        <v>0</v>
      </c>
      <c r="K151" s="237">
        <f t="shared" si="53"/>
        <v>0</v>
      </c>
    </row>
    <row r="152" spans="1:11" s="3" customFormat="1" ht="15" x14ac:dyDescent="0.2">
      <c r="A152" s="72"/>
      <c r="B152" s="155" t="s">
        <v>269</v>
      </c>
      <c r="C152" s="155" t="s">
        <v>15</v>
      </c>
      <c r="D152" s="124">
        <v>3</v>
      </c>
      <c r="E152" s="238" t="s">
        <v>16</v>
      </c>
      <c r="F152" s="116"/>
      <c r="G152" s="116"/>
      <c r="H152" s="76">
        <f t="shared" si="59"/>
        <v>0</v>
      </c>
      <c r="I152" s="159">
        <f t="shared" si="62"/>
        <v>0</v>
      </c>
      <c r="J152" s="159">
        <f t="shared" si="61"/>
        <v>0</v>
      </c>
      <c r="K152" s="237">
        <f t="shared" si="53"/>
        <v>0</v>
      </c>
    </row>
    <row r="153" spans="1:11" s="3" customFormat="1" ht="15" x14ac:dyDescent="0.2">
      <c r="A153" s="72"/>
      <c r="B153" s="155" t="s">
        <v>270</v>
      </c>
      <c r="C153" s="155" t="s">
        <v>135</v>
      </c>
      <c r="D153" s="124">
        <v>2</v>
      </c>
      <c r="E153" s="238" t="s">
        <v>33</v>
      </c>
      <c r="F153" s="116"/>
      <c r="G153" s="116"/>
      <c r="H153" s="76">
        <f t="shared" si="59"/>
        <v>0</v>
      </c>
      <c r="I153" s="159">
        <f t="shared" si="62"/>
        <v>0</v>
      </c>
      <c r="J153" s="159">
        <f t="shared" si="61"/>
        <v>0</v>
      </c>
      <c r="K153" s="237">
        <f t="shared" si="53"/>
        <v>0</v>
      </c>
    </row>
    <row r="154" spans="1:11" s="3" customFormat="1" ht="15" x14ac:dyDescent="0.2">
      <c r="A154" s="65"/>
      <c r="B154" s="66">
        <v>3</v>
      </c>
      <c r="C154" s="67" t="s">
        <v>123</v>
      </c>
      <c r="D154" s="68"/>
      <c r="E154" s="67"/>
      <c r="F154" s="69"/>
      <c r="G154" s="69"/>
      <c r="H154" s="70"/>
      <c r="I154" s="98"/>
      <c r="J154" s="69"/>
      <c r="K154" s="70"/>
    </row>
    <row r="155" spans="1:11" s="3" customFormat="1" ht="15" x14ac:dyDescent="0.2">
      <c r="A155" s="119"/>
      <c r="B155" s="155" t="s">
        <v>26</v>
      </c>
      <c r="C155" s="240" t="s">
        <v>194</v>
      </c>
      <c r="D155" s="124">
        <v>23</v>
      </c>
      <c r="E155" s="238" t="s">
        <v>11</v>
      </c>
      <c r="F155" s="74" t="s">
        <v>67</v>
      </c>
      <c r="G155" s="116"/>
      <c r="H155" s="76">
        <f t="shared" ref="H155:H158" si="63">SUM(F155,G155)*D155</f>
        <v>0</v>
      </c>
      <c r="I155" s="179" t="s">
        <v>67</v>
      </c>
      <c r="J155" s="159">
        <f t="shared" ref="J155:J158" si="64">TRUNC(G155*(1+$K$4),2)</f>
        <v>0</v>
      </c>
      <c r="K155" s="237">
        <f t="shared" si="53"/>
        <v>0</v>
      </c>
    </row>
    <row r="156" spans="1:11" s="3" customFormat="1" ht="45" x14ac:dyDescent="0.2">
      <c r="A156" s="72"/>
      <c r="B156" s="155" t="s">
        <v>27</v>
      </c>
      <c r="C156" s="240" t="s">
        <v>193</v>
      </c>
      <c r="D156" s="124">
        <v>248</v>
      </c>
      <c r="E156" s="238" t="s">
        <v>11</v>
      </c>
      <c r="F156" s="116"/>
      <c r="G156" s="116"/>
      <c r="H156" s="76">
        <f t="shared" si="63"/>
        <v>0</v>
      </c>
      <c r="I156" s="159">
        <f t="shared" ref="I156:I158" si="65">TRUNC(F156*(1+$K$4),2)</f>
        <v>0</v>
      </c>
      <c r="J156" s="159">
        <f t="shared" si="64"/>
        <v>0</v>
      </c>
      <c r="K156" s="237">
        <f t="shared" si="53"/>
        <v>0</v>
      </c>
    </row>
    <row r="157" spans="1:11" s="3" customFormat="1" ht="45" x14ac:dyDescent="0.2">
      <c r="A157" s="72"/>
      <c r="B157" s="155" t="s">
        <v>29</v>
      </c>
      <c r="C157" s="240" t="s">
        <v>195</v>
      </c>
      <c r="D157" s="124">
        <v>10</v>
      </c>
      <c r="E157" s="238" t="s">
        <v>11</v>
      </c>
      <c r="F157" s="116"/>
      <c r="G157" s="116"/>
      <c r="H157" s="76">
        <f t="shared" si="63"/>
        <v>0</v>
      </c>
      <c r="I157" s="159">
        <f t="shared" si="65"/>
        <v>0</v>
      </c>
      <c r="J157" s="159">
        <f t="shared" si="64"/>
        <v>0</v>
      </c>
      <c r="K157" s="237">
        <f t="shared" si="53"/>
        <v>0</v>
      </c>
    </row>
    <row r="158" spans="1:11" s="3" customFormat="1" ht="60" x14ac:dyDescent="0.2">
      <c r="A158" s="72"/>
      <c r="B158" s="155" t="s">
        <v>30</v>
      </c>
      <c r="C158" s="240" t="s">
        <v>13</v>
      </c>
      <c r="D158" s="124">
        <v>516</v>
      </c>
      <c r="E158" s="238" t="s">
        <v>11</v>
      </c>
      <c r="F158" s="116"/>
      <c r="G158" s="116"/>
      <c r="H158" s="76">
        <f t="shared" si="63"/>
        <v>0</v>
      </c>
      <c r="I158" s="159">
        <f t="shared" si="65"/>
        <v>0</v>
      </c>
      <c r="J158" s="159">
        <f t="shared" si="64"/>
        <v>0</v>
      </c>
      <c r="K158" s="237">
        <f t="shared" si="53"/>
        <v>0</v>
      </c>
    </row>
    <row r="159" spans="1:11" s="3" customFormat="1" ht="15" x14ac:dyDescent="0.2">
      <c r="A159" s="72"/>
      <c r="B159" s="155" t="s">
        <v>31</v>
      </c>
      <c r="C159" s="155" t="s">
        <v>197</v>
      </c>
      <c r="D159" s="124"/>
      <c r="E159" s="238"/>
      <c r="F159" s="74"/>
      <c r="G159" s="74"/>
      <c r="H159" s="241"/>
      <c r="I159" s="172"/>
      <c r="J159" s="159"/>
      <c r="K159" s="237"/>
    </row>
    <row r="160" spans="1:11" s="3" customFormat="1" ht="15" x14ac:dyDescent="0.2">
      <c r="A160" s="72"/>
      <c r="B160" s="155" t="s">
        <v>248</v>
      </c>
      <c r="C160" s="155" t="s">
        <v>141</v>
      </c>
      <c r="D160" s="124">
        <v>1</v>
      </c>
      <c r="E160" s="238" t="s">
        <v>11</v>
      </c>
      <c r="F160" s="116"/>
      <c r="G160" s="116"/>
      <c r="H160" s="76">
        <f t="shared" ref="H160:H161" si="66">SUM(F160,G160)*D160</f>
        <v>0</v>
      </c>
      <c r="I160" s="159">
        <f t="shared" ref="I160:I161" si="67">TRUNC(F160*(1+$K$4),2)</f>
        <v>0</v>
      </c>
      <c r="J160" s="159">
        <f t="shared" ref="J160:J161" si="68">TRUNC(G160*(1+$K$4),2)</f>
        <v>0</v>
      </c>
      <c r="K160" s="237">
        <f t="shared" si="53"/>
        <v>0</v>
      </c>
    </row>
    <row r="161" spans="1:11" s="3" customFormat="1" ht="15" x14ac:dyDescent="0.2">
      <c r="A161" s="72"/>
      <c r="B161" s="155" t="s">
        <v>249</v>
      </c>
      <c r="C161" s="155" t="s">
        <v>143</v>
      </c>
      <c r="D161" s="124">
        <v>1</v>
      </c>
      <c r="E161" s="238" t="s">
        <v>11</v>
      </c>
      <c r="F161" s="116"/>
      <c r="G161" s="116"/>
      <c r="H161" s="76">
        <f t="shared" si="66"/>
        <v>0</v>
      </c>
      <c r="I161" s="159">
        <f t="shared" si="67"/>
        <v>0</v>
      </c>
      <c r="J161" s="159">
        <f t="shared" si="68"/>
        <v>0</v>
      </c>
      <c r="K161" s="237">
        <f t="shared" si="53"/>
        <v>0</v>
      </c>
    </row>
    <row r="162" spans="1:11" s="3" customFormat="1" ht="15" x14ac:dyDescent="0.2">
      <c r="A162" s="65"/>
      <c r="B162" s="66">
        <v>4</v>
      </c>
      <c r="C162" s="67" t="s">
        <v>62</v>
      </c>
      <c r="D162" s="68"/>
      <c r="E162" s="67"/>
      <c r="F162" s="69"/>
      <c r="G162" s="69"/>
      <c r="H162" s="70"/>
      <c r="I162" s="98"/>
      <c r="J162" s="69"/>
      <c r="K162" s="70"/>
    </row>
    <row r="163" spans="1:11" s="3" customFormat="1" ht="45" x14ac:dyDescent="0.2">
      <c r="A163" s="119"/>
      <c r="B163" s="155" t="s">
        <v>43</v>
      </c>
      <c r="C163" s="155" t="s">
        <v>63</v>
      </c>
      <c r="D163" s="124">
        <v>1</v>
      </c>
      <c r="E163" s="238" t="s">
        <v>11</v>
      </c>
      <c r="F163" s="116"/>
      <c r="G163" s="116"/>
      <c r="H163" s="76">
        <f t="shared" ref="H163:H172" si="69">SUM(F163,G163)*D163</f>
        <v>0</v>
      </c>
      <c r="I163" s="159">
        <f t="shared" ref="I163:I172" si="70">TRUNC(F163*(1+$K$4),2)</f>
        <v>0</v>
      </c>
      <c r="J163" s="159">
        <f t="shared" ref="J163:J172" si="71">TRUNC(G163*(1+$K$4),2)</f>
        <v>0</v>
      </c>
      <c r="K163" s="237">
        <f t="shared" si="53"/>
        <v>0</v>
      </c>
    </row>
    <row r="164" spans="1:11" s="3" customFormat="1" ht="45" x14ac:dyDescent="0.2">
      <c r="A164" s="72"/>
      <c r="B164" s="155" t="s">
        <v>44</v>
      </c>
      <c r="C164" s="155" t="s">
        <v>64</v>
      </c>
      <c r="D164" s="124">
        <v>9</v>
      </c>
      <c r="E164" s="238" t="s">
        <v>11</v>
      </c>
      <c r="F164" s="116"/>
      <c r="G164" s="116"/>
      <c r="H164" s="76">
        <f t="shared" si="69"/>
        <v>0</v>
      </c>
      <c r="I164" s="159">
        <f t="shared" si="70"/>
        <v>0</v>
      </c>
      <c r="J164" s="159">
        <f t="shared" si="71"/>
        <v>0</v>
      </c>
      <c r="K164" s="237">
        <f t="shared" si="53"/>
        <v>0</v>
      </c>
    </row>
    <row r="165" spans="1:11" s="3" customFormat="1" ht="30" x14ac:dyDescent="0.2">
      <c r="A165" s="72"/>
      <c r="B165" s="155" t="s">
        <v>45</v>
      </c>
      <c r="C165" s="155" t="s">
        <v>227</v>
      </c>
      <c r="D165" s="124">
        <v>3</v>
      </c>
      <c r="E165" s="238" t="s">
        <v>11</v>
      </c>
      <c r="F165" s="116"/>
      <c r="G165" s="116"/>
      <c r="H165" s="76">
        <f t="shared" si="69"/>
        <v>0</v>
      </c>
      <c r="I165" s="159">
        <f t="shared" si="70"/>
        <v>0</v>
      </c>
      <c r="J165" s="159">
        <f t="shared" si="71"/>
        <v>0</v>
      </c>
      <c r="K165" s="237">
        <f t="shared" si="53"/>
        <v>0</v>
      </c>
    </row>
    <row r="166" spans="1:11" s="3" customFormat="1" ht="15" x14ac:dyDescent="0.2">
      <c r="A166" s="72"/>
      <c r="B166" s="155" t="s">
        <v>46</v>
      </c>
      <c r="C166" s="117" t="s">
        <v>15</v>
      </c>
      <c r="D166" s="224">
        <v>6</v>
      </c>
      <c r="E166" s="118" t="s">
        <v>16</v>
      </c>
      <c r="F166" s="116"/>
      <c r="G166" s="116"/>
      <c r="H166" s="76">
        <f t="shared" si="69"/>
        <v>0</v>
      </c>
      <c r="I166" s="159">
        <f t="shared" si="70"/>
        <v>0</v>
      </c>
      <c r="J166" s="159">
        <f t="shared" si="71"/>
        <v>0</v>
      </c>
      <c r="K166" s="237">
        <f t="shared" si="53"/>
        <v>0</v>
      </c>
    </row>
    <row r="167" spans="1:11" s="3" customFormat="1" ht="30" x14ac:dyDescent="0.2">
      <c r="A167" s="119"/>
      <c r="B167" s="155" t="s">
        <v>48</v>
      </c>
      <c r="C167" s="240" t="s">
        <v>70</v>
      </c>
      <c r="D167" s="124">
        <v>9</v>
      </c>
      <c r="E167" s="238" t="s">
        <v>11</v>
      </c>
      <c r="F167" s="116"/>
      <c r="G167" s="116"/>
      <c r="H167" s="76">
        <f t="shared" si="69"/>
        <v>0</v>
      </c>
      <c r="I167" s="159">
        <f t="shared" si="70"/>
        <v>0</v>
      </c>
      <c r="J167" s="159">
        <f t="shared" si="71"/>
        <v>0</v>
      </c>
      <c r="K167" s="237">
        <f t="shared" si="53"/>
        <v>0</v>
      </c>
    </row>
    <row r="168" spans="1:11" s="3" customFormat="1" ht="15" x14ac:dyDescent="0.2">
      <c r="A168" s="72"/>
      <c r="B168" s="155" t="s">
        <v>49</v>
      </c>
      <c r="C168" s="240" t="s">
        <v>32</v>
      </c>
      <c r="D168" s="124">
        <v>9</v>
      </c>
      <c r="E168" s="238" t="s">
        <v>33</v>
      </c>
      <c r="F168" s="116"/>
      <c r="G168" s="116"/>
      <c r="H168" s="76">
        <f t="shared" si="69"/>
        <v>0</v>
      </c>
      <c r="I168" s="159">
        <f t="shared" si="70"/>
        <v>0</v>
      </c>
      <c r="J168" s="159">
        <f t="shared" si="71"/>
        <v>0</v>
      </c>
      <c r="K168" s="237">
        <f t="shared" si="53"/>
        <v>0</v>
      </c>
    </row>
    <row r="169" spans="1:11" s="3" customFormat="1" ht="15" x14ac:dyDescent="0.2">
      <c r="A169" s="72"/>
      <c r="B169" s="155" t="s">
        <v>50</v>
      </c>
      <c r="C169" s="155" t="s">
        <v>22</v>
      </c>
      <c r="D169" s="124">
        <v>9</v>
      </c>
      <c r="E169" s="238" t="s">
        <v>11</v>
      </c>
      <c r="F169" s="116"/>
      <c r="G169" s="116"/>
      <c r="H169" s="76">
        <f t="shared" si="69"/>
        <v>0</v>
      </c>
      <c r="I169" s="159">
        <f t="shared" si="70"/>
        <v>0</v>
      </c>
      <c r="J169" s="159">
        <f t="shared" si="71"/>
        <v>0</v>
      </c>
      <c r="K169" s="237">
        <f t="shared" si="53"/>
        <v>0</v>
      </c>
    </row>
    <row r="170" spans="1:11" s="3" customFormat="1" ht="15" x14ac:dyDescent="0.2">
      <c r="A170" s="72"/>
      <c r="B170" s="155" t="s">
        <v>51</v>
      </c>
      <c r="C170" s="155" t="s">
        <v>28</v>
      </c>
      <c r="D170" s="124">
        <v>200</v>
      </c>
      <c r="E170" s="238" t="s">
        <v>16</v>
      </c>
      <c r="F170" s="116"/>
      <c r="G170" s="116"/>
      <c r="H170" s="76">
        <f t="shared" si="69"/>
        <v>0</v>
      </c>
      <c r="I170" s="159">
        <f t="shared" si="70"/>
        <v>0</v>
      </c>
      <c r="J170" s="159">
        <f t="shared" si="71"/>
        <v>0</v>
      </c>
      <c r="K170" s="237">
        <f t="shared" si="53"/>
        <v>0</v>
      </c>
    </row>
    <row r="171" spans="1:11" s="3" customFormat="1" ht="15" x14ac:dyDescent="0.2">
      <c r="A171" s="72"/>
      <c r="B171" s="155" t="s">
        <v>52</v>
      </c>
      <c r="C171" s="117" t="s">
        <v>24</v>
      </c>
      <c r="D171" s="224">
        <v>30</v>
      </c>
      <c r="E171" s="118" t="s">
        <v>16</v>
      </c>
      <c r="F171" s="116"/>
      <c r="G171" s="116"/>
      <c r="H171" s="76">
        <f t="shared" si="69"/>
        <v>0</v>
      </c>
      <c r="I171" s="159">
        <f t="shared" si="70"/>
        <v>0</v>
      </c>
      <c r="J171" s="159">
        <f t="shared" si="71"/>
        <v>0</v>
      </c>
      <c r="K171" s="237">
        <f t="shared" si="53"/>
        <v>0</v>
      </c>
    </row>
    <row r="172" spans="1:11" s="3" customFormat="1" ht="15" x14ac:dyDescent="0.2">
      <c r="A172" s="119"/>
      <c r="B172" s="155" t="s">
        <v>198</v>
      </c>
      <c r="C172" s="117" t="s">
        <v>25</v>
      </c>
      <c r="D172" s="224">
        <v>10</v>
      </c>
      <c r="E172" s="118" t="s">
        <v>18</v>
      </c>
      <c r="F172" s="116"/>
      <c r="G172" s="116"/>
      <c r="H172" s="76">
        <f t="shared" si="69"/>
        <v>0</v>
      </c>
      <c r="I172" s="159">
        <f t="shared" si="70"/>
        <v>0</v>
      </c>
      <c r="J172" s="159">
        <f t="shared" si="71"/>
        <v>0</v>
      </c>
      <c r="K172" s="237">
        <f t="shared" si="53"/>
        <v>0</v>
      </c>
    </row>
    <row r="173" spans="1:11" s="3" customFormat="1" ht="15" x14ac:dyDescent="0.2">
      <c r="A173" s="65"/>
      <c r="B173" s="66">
        <v>5</v>
      </c>
      <c r="C173" s="67" t="s">
        <v>69</v>
      </c>
      <c r="D173" s="68"/>
      <c r="E173" s="67"/>
      <c r="F173" s="69"/>
      <c r="G173" s="69"/>
      <c r="H173" s="70"/>
      <c r="I173" s="98"/>
      <c r="J173" s="69"/>
      <c r="K173" s="70"/>
    </row>
    <row r="174" spans="1:11" s="3" customFormat="1" ht="15" x14ac:dyDescent="0.2">
      <c r="A174" s="119"/>
      <c r="B174" s="155" t="s">
        <v>57</v>
      </c>
      <c r="C174" s="117" t="s">
        <v>15</v>
      </c>
      <c r="D174" s="224">
        <v>3</v>
      </c>
      <c r="E174" s="118" t="s">
        <v>16</v>
      </c>
      <c r="F174" s="116"/>
      <c r="G174" s="116"/>
      <c r="H174" s="76">
        <f t="shared" ref="H174:H190" si="72">SUM(F174,G174)*D174</f>
        <v>0</v>
      </c>
      <c r="I174" s="159">
        <f t="shared" ref="I174:I187" si="73">TRUNC(F174*(1+$K$4),2)</f>
        <v>0</v>
      </c>
      <c r="J174" s="159">
        <f t="shared" ref="J174:J190" si="74">TRUNC(G174*(1+$K$4),2)</f>
        <v>0</v>
      </c>
      <c r="K174" s="237">
        <f t="shared" si="53"/>
        <v>0</v>
      </c>
    </row>
    <row r="175" spans="1:11" s="3" customFormat="1" ht="15" x14ac:dyDescent="0.2">
      <c r="A175" s="119"/>
      <c r="B175" s="155" t="s">
        <v>58</v>
      </c>
      <c r="C175" s="240" t="s">
        <v>20</v>
      </c>
      <c r="D175" s="124">
        <v>3</v>
      </c>
      <c r="E175" s="238" t="s">
        <v>18</v>
      </c>
      <c r="F175" s="116"/>
      <c r="G175" s="116"/>
      <c r="H175" s="76">
        <f t="shared" si="72"/>
        <v>0</v>
      </c>
      <c r="I175" s="159">
        <f t="shared" si="73"/>
        <v>0</v>
      </c>
      <c r="J175" s="159">
        <f t="shared" si="74"/>
        <v>0</v>
      </c>
      <c r="K175" s="237">
        <f t="shared" si="53"/>
        <v>0</v>
      </c>
    </row>
    <row r="176" spans="1:11" s="3" customFormat="1" ht="15" x14ac:dyDescent="0.2">
      <c r="A176" s="72"/>
      <c r="B176" s="155" t="s">
        <v>59</v>
      </c>
      <c r="C176" s="240" t="s">
        <v>32</v>
      </c>
      <c r="D176" s="124">
        <v>2</v>
      </c>
      <c r="E176" s="238" t="s">
        <v>33</v>
      </c>
      <c r="F176" s="116"/>
      <c r="G176" s="116"/>
      <c r="H176" s="76">
        <f t="shared" si="72"/>
        <v>0</v>
      </c>
      <c r="I176" s="159">
        <f t="shared" si="73"/>
        <v>0</v>
      </c>
      <c r="J176" s="159">
        <f t="shared" si="74"/>
        <v>0</v>
      </c>
      <c r="K176" s="237">
        <f t="shared" ref="K176:K190" si="75">SUM(I176:J176)*D176</f>
        <v>0</v>
      </c>
    </row>
    <row r="177" spans="1:13" s="3" customFormat="1" ht="30" x14ac:dyDescent="0.2">
      <c r="A177" s="72"/>
      <c r="B177" s="155" t="s">
        <v>60</v>
      </c>
      <c r="C177" s="240" t="s">
        <v>34</v>
      </c>
      <c r="D177" s="124">
        <v>54</v>
      </c>
      <c r="E177" s="238" t="s">
        <v>11</v>
      </c>
      <c r="F177" s="116"/>
      <c r="G177" s="116"/>
      <c r="H177" s="76">
        <f t="shared" si="72"/>
        <v>0</v>
      </c>
      <c r="I177" s="159">
        <f t="shared" si="73"/>
        <v>0</v>
      </c>
      <c r="J177" s="159">
        <f t="shared" si="74"/>
        <v>0</v>
      </c>
      <c r="K177" s="237">
        <f t="shared" si="75"/>
        <v>0</v>
      </c>
    </row>
    <row r="178" spans="1:13" s="3" customFormat="1" ht="30" x14ac:dyDescent="0.2">
      <c r="A178" s="72"/>
      <c r="B178" s="155" t="s">
        <v>61</v>
      </c>
      <c r="C178" s="240" t="s">
        <v>35</v>
      </c>
      <c r="D178" s="124">
        <v>9</v>
      </c>
      <c r="E178" s="238" t="s">
        <v>11</v>
      </c>
      <c r="F178" s="116"/>
      <c r="G178" s="116"/>
      <c r="H178" s="76">
        <f t="shared" si="72"/>
        <v>0</v>
      </c>
      <c r="I178" s="159">
        <f t="shared" si="73"/>
        <v>0</v>
      </c>
      <c r="J178" s="159">
        <f t="shared" si="74"/>
        <v>0</v>
      </c>
      <c r="K178" s="237">
        <f t="shared" si="75"/>
        <v>0</v>
      </c>
    </row>
    <row r="179" spans="1:13" s="3" customFormat="1" ht="30" x14ac:dyDescent="0.2">
      <c r="A179" s="72"/>
      <c r="B179" s="155" t="s">
        <v>73</v>
      </c>
      <c r="C179" s="240" t="s">
        <v>70</v>
      </c>
      <c r="D179" s="124">
        <v>18</v>
      </c>
      <c r="E179" s="238" t="s">
        <v>11</v>
      </c>
      <c r="F179" s="116"/>
      <c r="G179" s="116"/>
      <c r="H179" s="76">
        <f t="shared" si="72"/>
        <v>0</v>
      </c>
      <c r="I179" s="159">
        <f t="shared" si="73"/>
        <v>0</v>
      </c>
      <c r="J179" s="159">
        <f t="shared" si="74"/>
        <v>0</v>
      </c>
      <c r="K179" s="237">
        <f t="shared" si="75"/>
        <v>0</v>
      </c>
    </row>
    <row r="180" spans="1:13" s="3" customFormat="1" ht="30" x14ac:dyDescent="0.2">
      <c r="A180" s="72"/>
      <c r="B180" s="155" t="s">
        <v>199</v>
      </c>
      <c r="C180" s="240" t="s">
        <v>36</v>
      </c>
      <c r="D180" s="124">
        <v>15</v>
      </c>
      <c r="E180" s="238" t="s">
        <v>11</v>
      </c>
      <c r="F180" s="116"/>
      <c r="G180" s="116"/>
      <c r="H180" s="76">
        <f t="shared" si="72"/>
        <v>0</v>
      </c>
      <c r="I180" s="159">
        <f t="shared" si="73"/>
        <v>0</v>
      </c>
      <c r="J180" s="159">
        <f t="shared" si="74"/>
        <v>0</v>
      </c>
      <c r="K180" s="237">
        <f t="shared" si="75"/>
        <v>0</v>
      </c>
    </row>
    <row r="181" spans="1:13" s="3" customFormat="1" ht="60" x14ac:dyDescent="0.2">
      <c r="A181" s="72"/>
      <c r="B181" s="155" t="s">
        <v>200</v>
      </c>
      <c r="C181" s="240" t="s">
        <v>37</v>
      </c>
      <c r="D181" s="124">
        <v>22</v>
      </c>
      <c r="E181" s="238" t="s">
        <v>11</v>
      </c>
      <c r="F181" s="116"/>
      <c r="G181" s="116"/>
      <c r="H181" s="76">
        <f t="shared" si="72"/>
        <v>0</v>
      </c>
      <c r="I181" s="159">
        <f t="shared" si="73"/>
        <v>0</v>
      </c>
      <c r="J181" s="159">
        <f t="shared" si="74"/>
        <v>0</v>
      </c>
      <c r="K181" s="237">
        <f t="shared" si="75"/>
        <v>0</v>
      </c>
    </row>
    <row r="182" spans="1:13" s="3" customFormat="1" ht="15" x14ac:dyDescent="0.2">
      <c r="A182" s="72"/>
      <c r="B182" s="155" t="s">
        <v>201</v>
      </c>
      <c r="C182" s="120" t="s">
        <v>136</v>
      </c>
      <c r="D182" s="105">
        <v>40</v>
      </c>
      <c r="E182" s="121" t="s">
        <v>16</v>
      </c>
      <c r="F182" s="116"/>
      <c r="G182" s="116"/>
      <c r="H182" s="76">
        <f t="shared" si="72"/>
        <v>0</v>
      </c>
      <c r="I182" s="159">
        <f t="shared" si="73"/>
        <v>0</v>
      </c>
      <c r="J182" s="159">
        <f t="shared" si="74"/>
        <v>0</v>
      </c>
      <c r="K182" s="237">
        <f t="shared" si="75"/>
        <v>0</v>
      </c>
    </row>
    <row r="183" spans="1:13" s="20" customFormat="1" ht="15" x14ac:dyDescent="0.2">
      <c r="A183" s="72"/>
      <c r="B183" s="155" t="s">
        <v>202</v>
      </c>
      <c r="C183" s="240" t="s">
        <v>74</v>
      </c>
      <c r="D183" s="124">
        <v>22</v>
      </c>
      <c r="E183" s="238" t="s">
        <v>11</v>
      </c>
      <c r="F183" s="116"/>
      <c r="G183" s="116"/>
      <c r="H183" s="76">
        <f t="shared" si="72"/>
        <v>0</v>
      </c>
      <c r="I183" s="159">
        <f t="shared" si="73"/>
        <v>0</v>
      </c>
      <c r="J183" s="159">
        <f t="shared" si="74"/>
        <v>0</v>
      </c>
      <c r="K183" s="237">
        <f t="shared" si="75"/>
        <v>0</v>
      </c>
      <c r="L183" s="18"/>
      <c r="M183" s="19"/>
    </row>
    <row r="184" spans="1:13" s="3" customFormat="1" ht="15" x14ac:dyDescent="0.2">
      <c r="A184" s="72"/>
      <c r="B184" s="155" t="s">
        <v>203</v>
      </c>
      <c r="C184" s="240" t="s">
        <v>75</v>
      </c>
      <c r="D184" s="124">
        <v>22</v>
      </c>
      <c r="E184" s="238" t="s">
        <v>11</v>
      </c>
      <c r="F184" s="116"/>
      <c r="G184" s="116"/>
      <c r="H184" s="76">
        <f t="shared" si="72"/>
        <v>0</v>
      </c>
      <c r="I184" s="159">
        <f t="shared" si="73"/>
        <v>0</v>
      </c>
      <c r="J184" s="159">
        <f t="shared" si="74"/>
        <v>0</v>
      </c>
      <c r="K184" s="237">
        <f t="shared" si="75"/>
        <v>0</v>
      </c>
    </row>
    <row r="185" spans="1:13" s="3" customFormat="1" ht="15" x14ac:dyDescent="0.2">
      <c r="A185" s="72"/>
      <c r="B185" s="155" t="s">
        <v>204</v>
      </c>
      <c r="C185" s="240" t="s">
        <v>40</v>
      </c>
      <c r="D185" s="124">
        <v>50</v>
      </c>
      <c r="E185" s="238" t="s">
        <v>16</v>
      </c>
      <c r="F185" s="116"/>
      <c r="G185" s="116"/>
      <c r="H185" s="76">
        <f t="shared" si="72"/>
        <v>0</v>
      </c>
      <c r="I185" s="159">
        <f t="shared" si="73"/>
        <v>0</v>
      </c>
      <c r="J185" s="159">
        <f t="shared" si="74"/>
        <v>0</v>
      </c>
      <c r="K185" s="237">
        <f t="shared" si="75"/>
        <v>0</v>
      </c>
    </row>
    <row r="186" spans="1:13" s="3" customFormat="1" ht="15" x14ac:dyDescent="0.2">
      <c r="A186" s="72"/>
      <c r="B186" s="155" t="s">
        <v>205</v>
      </c>
      <c r="C186" s="240" t="s">
        <v>41</v>
      </c>
      <c r="D186" s="124">
        <v>22</v>
      </c>
      <c r="E186" s="238" t="s">
        <v>11</v>
      </c>
      <c r="F186" s="116"/>
      <c r="G186" s="116"/>
      <c r="H186" s="76">
        <f t="shared" si="72"/>
        <v>0</v>
      </c>
      <c r="I186" s="159">
        <f t="shared" si="73"/>
        <v>0</v>
      </c>
      <c r="J186" s="159">
        <f t="shared" si="74"/>
        <v>0</v>
      </c>
      <c r="K186" s="237">
        <f t="shared" si="75"/>
        <v>0</v>
      </c>
    </row>
    <row r="187" spans="1:13" s="3" customFormat="1" ht="15" x14ac:dyDescent="0.2">
      <c r="A187" s="72"/>
      <c r="B187" s="155" t="s">
        <v>225</v>
      </c>
      <c r="C187" s="117" t="s">
        <v>42</v>
      </c>
      <c r="D187" s="124">
        <v>20</v>
      </c>
      <c r="E187" s="238" t="s">
        <v>16</v>
      </c>
      <c r="F187" s="116"/>
      <c r="G187" s="116"/>
      <c r="H187" s="76">
        <f t="shared" si="72"/>
        <v>0</v>
      </c>
      <c r="I187" s="159">
        <f t="shared" si="73"/>
        <v>0</v>
      </c>
      <c r="J187" s="159">
        <f t="shared" si="74"/>
        <v>0</v>
      </c>
      <c r="K187" s="237">
        <f t="shared" si="75"/>
        <v>0</v>
      </c>
    </row>
    <row r="188" spans="1:13" s="3" customFormat="1" ht="30" x14ac:dyDescent="0.2">
      <c r="A188" s="119"/>
      <c r="B188" s="155" t="s">
        <v>233</v>
      </c>
      <c r="C188" s="240" t="s">
        <v>38</v>
      </c>
      <c r="D188" s="124">
        <v>50</v>
      </c>
      <c r="E188" s="238" t="s">
        <v>11</v>
      </c>
      <c r="F188" s="74" t="s">
        <v>39</v>
      </c>
      <c r="G188" s="116"/>
      <c r="H188" s="76">
        <f t="shared" si="72"/>
        <v>0</v>
      </c>
      <c r="I188" s="172" t="s">
        <v>39</v>
      </c>
      <c r="J188" s="159">
        <f t="shared" si="74"/>
        <v>0</v>
      </c>
      <c r="K188" s="237">
        <f t="shared" si="75"/>
        <v>0</v>
      </c>
    </row>
    <row r="189" spans="1:13" s="3" customFormat="1" ht="15" x14ac:dyDescent="0.2">
      <c r="A189" s="72"/>
      <c r="B189" s="155" t="s">
        <v>250</v>
      </c>
      <c r="C189" s="240" t="s">
        <v>228</v>
      </c>
      <c r="D189" s="124">
        <v>5</v>
      </c>
      <c r="E189" s="238" t="s">
        <v>11</v>
      </c>
      <c r="F189" s="116"/>
      <c r="G189" s="116"/>
      <c r="H189" s="76">
        <f t="shared" si="72"/>
        <v>0</v>
      </c>
      <c r="I189" s="159">
        <f t="shared" ref="I189:I190" si="76">TRUNC(F189*(1+$K$4),2)</f>
        <v>0</v>
      </c>
      <c r="J189" s="159">
        <f t="shared" si="74"/>
        <v>0</v>
      </c>
      <c r="K189" s="237">
        <f t="shared" si="75"/>
        <v>0</v>
      </c>
    </row>
    <row r="190" spans="1:13" s="3" customFormat="1" ht="15" x14ac:dyDescent="0.2">
      <c r="A190" s="72"/>
      <c r="B190" s="155" t="s">
        <v>251</v>
      </c>
      <c r="C190" s="240" t="s">
        <v>229</v>
      </c>
      <c r="D190" s="124">
        <v>11</v>
      </c>
      <c r="E190" s="238" t="s">
        <v>11</v>
      </c>
      <c r="F190" s="116"/>
      <c r="G190" s="116"/>
      <c r="H190" s="76">
        <f t="shared" si="72"/>
        <v>0</v>
      </c>
      <c r="I190" s="159">
        <f t="shared" si="76"/>
        <v>0</v>
      </c>
      <c r="J190" s="159">
        <f t="shared" si="74"/>
        <v>0</v>
      </c>
      <c r="K190" s="237">
        <f t="shared" si="75"/>
        <v>0</v>
      </c>
    </row>
    <row r="191" spans="1:13" s="3" customFormat="1" ht="30" x14ac:dyDescent="0.2">
      <c r="A191" s="65"/>
      <c r="B191" s="66">
        <v>6</v>
      </c>
      <c r="C191" s="67" t="s">
        <v>994</v>
      </c>
      <c r="D191" s="68"/>
      <c r="E191" s="67"/>
      <c r="F191" s="69"/>
      <c r="G191" s="69"/>
      <c r="H191" s="70"/>
      <c r="I191" s="98"/>
      <c r="J191" s="69"/>
      <c r="K191" s="70"/>
    </row>
    <row r="192" spans="1:13" s="3" customFormat="1" ht="15" x14ac:dyDescent="0.2">
      <c r="A192" s="119"/>
      <c r="B192" s="122" t="s">
        <v>206</v>
      </c>
      <c r="C192" s="240" t="s">
        <v>105</v>
      </c>
      <c r="D192" s="224">
        <v>30</v>
      </c>
      <c r="E192" s="118" t="s">
        <v>16</v>
      </c>
      <c r="F192" s="116"/>
      <c r="G192" s="116"/>
      <c r="H192" s="76">
        <f t="shared" ref="H192:H207" si="77">SUM(F192,G192)*D192</f>
        <v>0</v>
      </c>
      <c r="I192" s="159">
        <f t="shared" ref="I192:I204" si="78">TRUNC(F192*(1+$K$4),2)</f>
        <v>0</v>
      </c>
      <c r="J192" s="159">
        <f t="shared" ref="J192:J202" si="79">TRUNC(G192*(1+$K$4),2)</f>
        <v>0</v>
      </c>
      <c r="K192" s="237">
        <f t="shared" ref="K192:K207" si="80">SUM(I192:J192)*D192</f>
        <v>0</v>
      </c>
    </row>
    <row r="193" spans="1:11" s="3" customFormat="1" ht="15" x14ac:dyDescent="0.2">
      <c r="A193" s="119"/>
      <c r="B193" s="122" t="s">
        <v>207</v>
      </c>
      <c r="C193" s="240" t="s">
        <v>28</v>
      </c>
      <c r="D193" s="224">
        <v>50</v>
      </c>
      <c r="E193" s="118" t="s">
        <v>16</v>
      </c>
      <c r="F193" s="116"/>
      <c r="G193" s="116"/>
      <c r="H193" s="76">
        <f t="shared" si="77"/>
        <v>0</v>
      </c>
      <c r="I193" s="159">
        <f t="shared" si="78"/>
        <v>0</v>
      </c>
      <c r="J193" s="159">
        <f t="shared" si="79"/>
        <v>0</v>
      </c>
      <c r="K193" s="237">
        <f t="shared" si="80"/>
        <v>0</v>
      </c>
    </row>
    <row r="194" spans="1:11" s="3" customFormat="1" ht="60" x14ac:dyDescent="0.2">
      <c r="A194" s="119"/>
      <c r="B194" s="122" t="s">
        <v>208</v>
      </c>
      <c r="C194" s="240" t="s">
        <v>985</v>
      </c>
      <c r="D194" s="224">
        <v>1</v>
      </c>
      <c r="E194" s="118" t="s">
        <v>11</v>
      </c>
      <c r="F194" s="116"/>
      <c r="G194" s="116"/>
      <c r="H194" s="76">
        <f t="shared" si="77"/>
        <v>0</v>
      </c>
      <c r="I194" s="159">
        <f t="shared" si="78"/>
        <v>0</v>
      </c>
      <c r="J194" s="159">
        <f t="shared" si="79"/>
        <v>0</v>
      </c>
      <c r="K194" s="237">
        <f t="shared" si="80"/>
        <v>0</v>
      </c>
    </row>
    <row r="195" spans="1:11" s="3" customFormat="1" ht="15" x14ac:dyDescent="0.2">
      <c r="A195" s="119"/>
      <c r="B195" s="122" t="s">
        <v>209</v>
      </c>
      <c r="C195" s="240" t="s">
        <v>53</v>
      </c>
      <c r="D195" s="224">
        <v>1</v>
      </c>
      <c r="E195" s="118" t="s">
        <v>11</v>
      </c>
      <c r="F195" s="116"/>
      <c r="G195" s="116"/>
      <c r="H195" s="76">
        <f t="shared" si="77"/>
        <v>0</v>
      </c>
      <c r="I195" s="159">
        <f t="shared" si="78"/>
        <v>0</v>
      </c>
      <c r="J195" s="159">
        <f t="shared" si="79"/>
        <v>0</v>
      </c>
      <c r="K195" s="237">
        <f t="shared" si="80"/>
        <v>0</v>
      </c>
    </row>
    <row r="196" spans="1:11" s="3" customFormat="1" ht="15" x14ac:dyDescent="0.2">
      <c r="A196" s="119"/>
      <c r="B196" s="122" t="s">
        <v>210</v>
      </c>
      <c r="C196" s="240" t="s">
        <v>107</v>
      </c>
      <c r="D196" s="224">
        <v>6</v>
      </c>
      <c r="E196" s="118" t="s">
        <v>16</v>
      </c>
      <c r="F196" s="116"/>
      <c r="G196" s="116"/>
      <c r="H196" s="76">
        <f t="shared" si="77"/>
        <v>0</v>
      </c>
      <c r="I196" s="159">
        <f t="shared" si="78"/>
        <v>0</v>
      </c>
      <c r="J196" s="159">
        <f t="shared" si="79"/>
        <v>0</v>
      </c>
      <c r="K196" s="237">
        <f t="shared" si="80"/>
        <v>0</v>
      </c>
    </row>
    <row r="197" spans="1:11" s="3" customFormat="1" ht="30" x14ac:dyDescent="0.2">
      <c r="A197" s="119"/>
      <c r="B197" s="122" t="s">
        <v>211</v>
      </c>
      <c r="C197" s="240" t="s">
        <v>108</v>
      </c>
      <c r="D197" s="224">
        <v>2</v>
      </c>
      <c r="E197" s="118" t="s">
        <v>18</v>
      </c>
      <c r="F197" s="116"/>
      <c r="G197" s="116"/>
      <c r="H197" s="76">
        <f t="shared" si="77"/>
        <v>0</v>
      </c>
      <c r="I197" s="159">
        <f t="shared" si="78"/>
        <v>0</v>
      </c>
      <c r="J197" s="159">
        <f t="shared" si="79"/>
        <v>0</v>
      </c>
      <c r="K197" s="237">
        <f t="shared" si="80"/>
        <v>0</v>
      </c>
    </row>
    <row r="198" spans="1:11" s="3" customFormat="1" ht="30" x14ac:dyDescent="0.2">
      <c r="A198" s="119"/>
      <c r="B198" s="122" t="s">
        <v>212</v>
      </c>
      <c r="C198" s="123" t="s">
        <v>70</v>
      </c>
      <c r="D198" s="224">
        <v>1</v>
      </c>
      <c r="E198" s="242" t="s">
        <v>11</v>
      </c>
      <c r="F198" s="116"/>
      <c r="G198" s="116"/>
      <c r="H198" s="76">
        <f t="shared" si="77"/>
        <v>0</v>
      </c>
      <c r="I198" s="159">
        <f t="shared" si="78"/>
        <v>0</v>
      </c>
      <c r="J198" s="159">
        <f t="shared" si="79"/>
        <v>0</v>
      </c>
      <c r="K198" s="237">
        <f t="shared" si="80"/>
        <v>0</v>
      </c>
    </row>
    <row r="199" spans="1:11" s="3" customFormat="1" ht="15" x14ac:dyDescent="0.2">
      <c r="A199" s="243"/>
      <c r="B199" s="122" t="s">
        <v>213</v>
      </c>
      <c r="C199" s="240" t="s">
        <v>47</v>
      </c>
      <c r="D199" s="224">
        <v>3</v>
      </c>
      <c r="E199" s="118" t="s">
        <v>11</v>
      </c>
      <c r="F199" s="116"/>
      <c r="G199" s="116"/>
      <c r="H199" s="76">
        <f t="shared" si="77"/>
        <v>0</v>
      </c>
      <c r="I199" s="159">
        <f t="shared" si="78"/>
        <v>0</v>
      </c>
      <c r="J199" s="159">
        <f t="shared" si="79"/>
        <v>0</v>
      </c>
      <c r="K199" s="237">
        <f t="shared" si="80"/>
        <v>0</v>
      </c>
    </row>
    <row r="200" spans="1:11" s="3" customFormat="1" ht="15" x14ac:dyDescent="0.2">
      <c r="A200" s="119"/>
      <c r="B200" s="122" t="s">
        <v>214</v>
      </c>
      <c r="C200" s="240" t="s">
        <v>109</v>
      </c>
      <c r="D200" s="224">
        <v>2</v>
      </c>
      <c r="E200" s="118" t="s">
        <v>11</v>
      </c>
      <c r="F200" s="116"/>
      <c r="G200" s="116"/>
      <c r="H200" s="76">
        <f t="shared" si="77"/>
        <v>0</v>
      </c>
      <c r="I200" s="159">
        <f t="shared" si="78"/>
        <v>0</v>
      </c>
      <c r="J200" s="159">
        <f t="shared" si="79"/>
        <v>0</v>
      </c>
      <c r="K200" s="237">
        <f t="shared" si="80"/>
        <v>0</v>
      </c>
    </row>
    <row r="201" spans="1:11" s="3" customFormat="1" ht="30" x14ac:dyDescent="0.2">
      <c r="A201" s="119"/>
      <c r="B201" s="122" t="s">
        <v>215</v>
      </c>
      <c r="C201" s="240" t="s">
        <v>110</v>
      </c>
      <c r="D201" s="224">
        <v>2</v>
      </c>
      <c r="E201" s="118" t="s">
        <v>11</v>
      </c>
      <c r="F201" s="116"/>
      <c r="G201" s="116"/>
      <c r="H201" s="76">
        <f t="shared" si="77"/>
        <v>0</v>
      </c>
      <c r="I201" s="159">
        <f t="shared" si="78"/>
        <v>0</v>
      </c>
      <c r="J201" s="159">
        <f t="shared" si="79"/>
        <v>0</v>
      </c>
      <c r="K201" s="237">
        <f t="shared" si="80"/>
        <v>0</v>
      </c>
    </row>
    <row r="202" spans="1:11" s="3" customFormat="1" ht="15" x14ac:dyDescent="0.2">
      <c r="A202" s="119"/>
      <c r="B202" s="122" t="s">
        <v>216</v>
      </c>
      <c r="C202" s="240" t="s">
        <v>54</v>
      </c>
      <c r="D202" s="224">
        <v>30</v>
      </c>
      <c r="E202" s="118" t="s">
        <v>16</v>
      </c>
      <c r="F202" s="116"/>
      <c r="G202" s="116"/>
      <c r="H202" s="76">
        <f t="shared" si="77"/>
        <v>0</v>
      </c>
      <c r="I202" s="159">
        <f t="shared" si="78"/>
        <v>0</v>
      </c>
      <c r="J202" s="159">
        <f t="shared" si="79"/>
        <v>0</v>
      </c>
      <c r="K202" s="237">
        <f t="shared" si="80"/>
        <v>0</v>
      </c>
    </row>
    <row r="203" spans="1:11" s="3" customFormat="1" ht="15" x14ac:dyDescent="0.2">
      <c r="A203" s="119"/>
      <c r="B203" s="122" t="s">
        <v>217</v>
      </c>
      <c r="C203" s="240" t="s">
        <v>111</v>
      </c>
      <c r="D203" s="224">
        <v>6</v>
      </c>
      <c r="E203" s="118" t="s">
        <v>11</v>
      </c>
      <c r="F203" s="116"/>
      <c r="G203" s="74" t="s">
        <v>39</v>
      </c>
      <c r="H203" s="76">
        <f t="shared" si="77"/>
        <v>0</v>
      </c>
      <c r="I203" s="159">
        <f t="shared" si="78"/>
        <v>0</v>
      </c>
      <c r="J203" s="159" t="s">
        <v>39</v>
      </c>
      <c r="K203" s="237">
        <f t="shared" si="80"/>
        <v>0</v>
      </c>
    </row>
    <row r="204" spans="1:11" s="3" customFormat="1" ht="15" x14ac:dyDescent="0.2">
      <c r="A204" s="119"/>
      <c r="B204" s="122" t="s">
        <v>218</v>
      </c>
      <c r="C204" s="240" t="s">
        <v>112</v>
      </c>
      <c r="D204" s="224">
        <v>2</v>
      </c>
      <c r="E204" s="118" t="s">
        <v>11</v>
      </c>
      <c r="F204" s="116"/>
      <c r="G204" s="116"/>
      <c r="H204" s="76">
        <f t="shared" si="77"/>
        <v>0</v>
      </c>
      <c r="I204" s="159">
        <f t="shared" si="78"/>
        <v>0</v>
      </c>
      <c r="J204" s="159">
        <f>TRUNC(G204*(1+$K$4),2)</f>
        <v>0</v>
      </c>
      <c r="K204" s="237">
        <f t="shared" si="80"/>
        <v>0</v>
      </c>
    </row>
    <row r="205" spans="1:11" s="3" customFormat="1" ht="30" x14ac:dyDescent="0.2">
      <c r="A205" s="119"/>
      <c r="B205" s="122" t="s">
        <v>219</v>
      </c>
      <c r="C205" s="240" t="s">
        <v>55</v>
      </c>
      <c r="D205" s="224">
        <v>1</v>
      </c>
      <c r="E205" s="118" t="s">
        <v>56</v>
      </c>
      <c r="F205" s="74" t="s">
        <v>39</v>
      </c>
      <c r="G205" s="116"/>
      <c r="H205" s="76">
        <f t="shared" si="77"/>
        <v>0</v>
      </c>
      <c r="I205" s="179" t="s">
        <v>39</v>
      </c>
      <c r="J205" s="159">
        <f t="shared" ref="J205:J207" si="81">TRUNC(G205*(1+$K$4),2)</f>
        <v>0</v>
      </c>
      <c r="K205" s="237">
        <f t="shared" si="80"/>
        <v>0</v>
      </c>
    </row>
    <row r="206" spans="1:11" s="3" customFormat="1" ht="15" x14ac:dyDescent="0.2">
      <c r="A206" s="119"/>
      <c r="B206" s="122" t="s">
        <v>282</v>
      </c>
      <c r="C206" s="123" t="s">
        <v>280</v>
      </c>
      <c r="D206" s="224">
        <v>50</v>
      </c>
      <c r="E206" s="118" t="s">
        <v>16</v>
      </c>
      <c r="F206" s="116"/>
      <c r="G206" s="116"/>
      <c r="H206" s="76">
        <f t="shared" si="77"/>
        <v>0</v>
      </c>
      <c r="I206" s="159">
        <f t="shared" ref="I206:I207" si="82">TRUNC(F206*(1+$K$4),2)</f>
        <v>0</v>
      </c>
      <c r="J206" s="159">
        <f t="shared" si="81"/>
        <v>0</v>
      </c>
      <c r="K206" s="237">
        <f t="shared" si="80"/>
        <v>0</v>
      </c>
    </row>
    <row r="207" spans="1:11" s="3" customFormat="1" ht="15" x14ac:dyDescent="0.2">
      <c r="A207" s="119"/>
      <c r="B207" s="122" t="s">
        <v>283</v>
      </c>
      <c r="C207" s="155" t="s">
        <v>281</v>
      </c>
      <c r="D207" s="124">
        <v>9</v>
      </c>
      <c r="E207" s="238" t="s">
        <v>11</v>
      </c>
      <c r="F207" s="116"/>
      <c r="G207" s="116"/>
      <c r="H207" s="76">
        <f t="shared" si="77"/>
        <v>0</v>
      </c>
      <c r="I207" s="159">
        <f t="shared" si="82"/>
        <v>0</v>
      </c>
      <c r="J207" s="159">
        <f t="shared" si="81"/>
        <v>0</v>
      </c>
      <c r="K207" s="237">
        <f t="shared" si="80"/>
        <v>0</v>
      </c>
    </row>
    <row r="208" spans="1:11" s="3" customFormat="1" ht="15" x14ac:dyDescent="0.2">
      <c r="A208" s="65"/>
      <c r="B208" s="66">
        <v>7</v>
      </c>
      <c r="C208" s="67" t="s">
        <v>76</v>
      </c>
      <c r="D208" s="68"/>
      <c r="E208" s="67"/>
      <c r="F208" s="69"/>
      <c r="G208" s="69"/>
      <c r="H208" s="70"/>
      <c r="I208" s="98"/>
      <c r="J208" s="69"/>
      <c r="K208" s="70"/>
    </row>
    <row r="209" spans="1:11" s="3" customFormat="1" ht="15" x14ac:dyDescent="0.2">
      <c r="A209" s="119"/>
      <c r="B209" s="155" t="s">
        <v>77</v>
      </c>
      <c r="C209" s="240" t="s">
        <v>28</v>
      </c>
      <c r="D209" s="124">
        <v>100</v>
      </c>
      <c r="E209" s="238" t="s">
        <v>16</v>
      </c>
      <c r="F209" s="116"/>
      <c r="G209" s="116"/>
      <c r="H209" s="76">
        <f t="shared" ref="H209:H224" si="83">SUM(F209,G209)*D209</f>
        <v>0</v>
      </c>
      <c r="I209" s="159">
        <f t="shared" ref="I209:I224" si="84">TRUNC(F209*(1+$K$4),2)</f>
        <v>0</v>
      </c>
      <c r="J209" s="159">
        <f t="shared" ref="J209:J224" si="85">TRUNC(G209*(1+$K$4),2)</f>
        <v>0</v>
      </c>
      <c r="K209" s="237">
        <f t="shared" ref="K209:K224" si="86">SUM(I209:J209)*D209</f>
        <v>0</v>
      </c>
    </row>
    <row r="210" spans="1:11" s="3" customFormat="1" ht="15" x14ac:dyDescent="0.2">
      <c r="A210" s="72"/>
      <c r="B210" s="155" t="s">
        <v>78</v>
      </c>
      <c r="C210" s="240" t="s">
        <v>79</v>
      </c>
      <c r="D210" s="124">
        <v>12</v>
      </c>
      <c r="E210" s="238" t="s">
        <v>16</v>
      </c>
      <c r="F210" s="116"/>
      <c r="G210" s="116"/>
      <c r="H210" s="76">
        <f t="shared" si="83"/>
        <v>0</v>
      </c>
      <c r="I210" s="159">
        <f t="shared" si="84"/>
        <v>0</v>
      </c>
      <c r="J210" s="159">
        <f t="shared" si="85"/>
        <v>0</v>
      </c>
      <c r="K210" s="237">
        <f t="shared" si="86"/>
        <v>0</v>
      </c>
    </row>
    <row r="211" spans="1:11" s="3" customFormat="1" ht="15" x14ac:dyDescent="0.2">
      <c r="A211" s="72"/>
      <c r="B211" s="155" t="s">
        <v>80</v>
      </c>
      <c r="C211" s="240" t="s">
        <v>81</v>
      </c>
      <c r="D211" s="124">
        <v>5</v>
      </c>
      <c r="E211" s="238" t="s">
        <v>11</v>
      </c>
      <c r="F211" s="116"/>
      <c r="G211" s="116"/>
      <c r="H211" s="76">
        <f t="shared" si="83"/>
        <v>0</v>
      </c>
      <c r="I211" s="159">
        <f t="shared" si="84"/>
        <v>0</v>
      </c>
      <c r="J211" s="159">
        <f t="shared" si="85"/>
        <v>0</v>
      </c>
      <c r="K211" s="237">
        <f t="shared" si="86"/>
        <v>0</v>
      </c>
    </row>
    <row r="212" spans="1:11" s="3" customFormat="1" ht="15" x14ac:dyDescent="0.2">
      <c r="A212" s="72"/>
      <c r="B212" s="155" t="s">
        <v>82</v>
      </c>
      <c r="C212" s="240" t="s">
        <v>83</v>
      </c>
      <c r="D212" s="124">
        <v>2</v>
      </c>
      <c r="E212" s="238" t="s">
        <v>11</v>
      </c>
      <c r="F212" s="116"/>
      <c r="G212" s="116"/>
      <c r="H212" s="76">
        <f t="shared" si="83"/>
        <v>0</v>
      </c>
      <c r="I212" s="159">
        <f t="shared" si="84"/>
        <v>0</v>
      </c>
      <c r="J212" s="159">
        <f t="shared" si="85"/>
        <v>0</v>
      </c>
      <c r="K212" s="237">
        <f t="shared" si="86"/>
        <v>0</v>
      </c>
    </row>
    <row r="213" spans="1:11" s="3" customFormat="1" ht="15" x14ac:dyDescent="0.2">
      <c r="A213" s="72"/>
      <c r="B213" s="155" t="s">
        <v>84</v>
      </c>
      <c r="C213" s="240" t="s">
        <v>85</v>
      </c>
      <c r="D213" s="124">
        <v>1</v>
      </c>
      <c r="E213" s="238" t="s">
        <v>11</v>
      </c>
      <c r="F213" s="116"/>
      <c r="G213" s="116"/>
      <c r="H213" s="76">
        <f t="shared" si="83"/>
        <v>0</v>
      </c>
      <c r="I213" s="159">
        <f t="shared" si="84"/>
        <v>0</v>
      </c>
      <c r="J213" s="159">
        <f t="shared" si="85"/>
        <v>0</v>
      </c>
      <c r="K213" s="237">
        <f t="shared" si="86"/>
        <v>0</v>
      </c>
    </row>
    <row r="214" spans="1:11" s="3" customFormat="1" ht="15" x14ac:dyDescent="0.2">
      <c r="A214" s="72"/>
      <c r="B214" s="155" t="s">
        <v>86</v>
      </c>
      <c r="C214" s="240" t="s">
        <v>87</v>
      </c>
      <c r="D214" s="124">
        <v>2</v>
      </c>
      <c r="E214" s="238" t="s">
        <v>11</v>
      </c>
      <c r="F214" s="116"/>
      <c r="G214" s="116"/>
      <c r="H214" s="76">
        <f t="shared" si="83"/>
        <v>0</v>
      </c>
      <c r="I214" s="159">
        <f t="shared" si="84"/>
        <v>0</v>
      </c>
      <c r="J214" s="159">
        <f t="shared" si="85"/>
        <v>0</v>
      </c>
      <c r="K214" s="237">
        <f t="shared" si="86"/>
        <v>0</v>
      </c>
    </row>
    <row r="215" spans="1:11" s="3" customFormat="1" ht="15" x14ac:dyDescent="0.2">
      <c r="A215" s="72"/>
      <c r="B215" s="155" t="s">
        <v>88</v>
      </c>
      <c r="C215" s="240" t="s">
        <v>89</v>
      </c>
      <c r="D215" s="124">
        <v>6</v>
      </c>
      <c r="E215" s="238" t="s">
        <v>16</v>
      </c>
      <c r="F215" s="116"/>
      <c r="G215" s="116"/>
      <c r="H215" s="76">
        <f t="shared" si="83"/>
        <v>0</v>
      </c>
      <c r="I215" s="159">
        <f t="shared" si="84"/>
        <v>0</v>
      </c>
      <c r="J215" s="159">
        <f t="shared" si="85"/>
        <v>0</v>
      </c>
      <c r="K215" s="237">
        <f t="shared" si="86"/>
        <v>0</v>
      </c>
    </row>
    <row r="216" spans="1:11" s="3" customFormat="1" ht="15" x14ac:dyDescent="0.2">
      <c r="A216" s="72"/>
      <c r="B216" s="155" t="s">
        <v>90</v>
      </c>
      <c r="C216" s="240" t="s">
        <v>91</v>
      </c>
      <c r="D216" s="124">
        <v>2</v>
      </c>
      <c r="E216" s="238" t="s">
        <v>11</v>
      </c>
      <c r="F216" s="116"/>
      <c r="G216" s="116"/>
      <c r="H216" s="76">
        <f t="shared" si="83"/>
        <v>0</v>
      </c>
      <c r="I216" s="159">
        <f t="shared" si="84"/>
        <v>0</v>
      </c>
      <c r="J216" s="159">
        <f t="shared" si="85"/>
        <v>0</v>
      </c>
      <c r="K216" s="237">
        <f t="shared" si="86"/>
        <v>0</v>
      </c>
    </row>
    <row r="217" spans="1:11" s="3" customFormat="1" ht="30" x14ac:dyDescent="0.2">
      <c r="A217" s="72"/>
      <c r="B217" s="155" t="s">
        <v>92</v>
      </c>
      <c r="C217" s="240" t="s">
        <v>986</v>
      </c>
      <c r="D217" s="124">
        <v>20</v>
      </c>
      <c r="E217" s="238" t="s">
        <v>16</v>
      </c>
      <c r="F217" s="116"/>
      <c r="G217" s="116"/>
      <c r="H217" s="76">
        <f t="shared" si="83"/>
        <v>0</v>
      </c>
      <c r="I217" s="159">
        <f t="shared" si="84"/>
        <v>0</v>
      </c>
      <c r="J217" s="159">
        <f t="shared" si="85"/>
        <v>0</v>
      </c>
      <c r="K217" s="237">
        <f t="shared" si="86"/>
        <v>0</v>
      </c>
    </row>
    <row r="218" spans="1:11" s="3" customFormat="1" ht="15" x14ac:dyDescent="0.2">
      <c r="A218" s="72"/>
      <c r="B218" s="155" t="s">
        <v>94</v>
      </c>
      <c r="C218" s="240" t="s">
        <v>95</v>
      </c>
      <c r="D218" s="124">
        <v>30</v>
      </c>
      <c r="E218" s="238" t="s">
        <v>16</v>
      </c>
      <c r="F218" s="116"/>
      <c r="G218" s="116"/>
      <c r="H218" s="76">
        <f t="shared" si="83"/>
        <v>0</v>
      </c>
      <c r="I218" s="159">
        <f t="shared" si="84"/>
        <v>0</v>
      </c>
      <c r="J218" s="159">
        <f t="shared" si="85"/>
        <v>0</v>
      </c>
      <c r="K218" s="237">
        <f t="shared" si="86"/>
        <v>0</v>
      </c>
    </row>
    <row r="219" spans="1:11" s="3" customFormat="1" ht="30" x14ac:dyDescent="0.2">
      <c r="A219" s="72"/>
      <c r="B219" s="155" t="s">
        <v>96</v>
      </c>
      <c r="C219" s="240" t="s">
        <v>97</v>
      </c>
      <c r="D219" s="124">
        <v>1</v>
      </c>
      <c r="E219" s="238" t="s">
        <v>11</v>
      </c>
      <c r="F219" s="116"/>
      <c r="G219" s="116"/>
      <c r="H219" s="76">
        <f t="shared" si="83"/>
        <v>0</v>
      </c>
      <c r="I219" s="159">
        <f t="shared" si="84"/>
        <v>0</v>
      </c>
      <c r="J219" s="159">
        <f t="shared" si="85"/>
        <v>0</v>
      </c>
      <c r="K219" s="237">
        <f t="shared" si="86"/>
        <v>0</v>
      </c>
    </row>
    <row r="220" spans="1:11" s="3" customFormat="1" ht="15" x14ac:dyDescent="0.2">
      <c r="A220" s="72"/>
      <c r="B220" s="155" t="s">
        <v>98</v>
      </c>
      <c r="C220" s="240" t="s">
        <v>99</v>
      </c>
      <c r="D220" s="124">
        <v>1</v>
      </c>
      <c r="E220" s="238" t="s">
        <v>11</v>
      </c>
      <c r="F220" s="116"/>
      <c r="G220" s="116"/>
      <c r="H220" s="76">
        <f t="shared" si="83"/>
        <v>0</v>
      </c>
      <c r="I220" s="159">
        <f t="shared" si="84"/>
        <v>0</v>
      </c>
      <c r="J220" s="159">
        <f t="shared" si="85"/>
        <v>0</v>
      </c>
      <c r="K220" s="237">
        <f t="shared" si="86"/>
        <v>0</v>
      </c>
    </row>
    <row r="221" spans="1:11" s="3" customFormat="1" ht="15" x14ac:dyDescent="0.2">
      <c r="A221" s="72"/>
      <c r="B221" s="155" t="s">
        <v>100</v>
      </c>
      <c r="C221" s="240" t="s">
        <v>101</v>
      </c>
      <c r="D221" s="124">
        <v>1</v>
      </c>
      <c r="E221" s="238" t="s">
        <v>11</v>
      </c>
      <c r="F221" s="116"/>
      <c r="G221" s="116"/>
      <c r="H221" s="76">
        <f t="shared" si="83"/>
        <v>0</v>
      </c>
      <c r="I221" s="159">
        <f t="shared" si="84"/>
        <v>0</v>
      </c>
      <c r="J221" s="159">
        <f t="shared" si="85"/>
        <v>0</v>
      </c>
      <c r="K221" s="237">
        <f t="shared" si="86"/>
        <v>0</v>
      </c>
    </row>
    <row r="222" spans="1:11" s="3" customFormat="1" ht="15" x14ac:dyDescent="0.2">
      <c r="A222" s="72"/>
      <c r="B222" s="155" t="s">
        <v>252</v>
      </c>
      <c r="C222" s="240" t="s">
        <v>102</v>
      </c>
      <c r="D222" s="124">
        <v>1</v>
      </c>
      <c r="E222" s="238" t="s">
        <v>11</v>
      </c>
      <c r="F222" s="116"/>
      <c r="G222" s="116"/>
      <c r="H222" s="76">
        <f t="shared" si="83"/>
        <v>0</v>
      </c>
      <c r="I222" s="159">
        <f t="shared" si="84"/>
        <v>0</v>
      </c>
      <c r="J222" s="159">
        <f t="shared" si="85"/>
        <v>0</v>
      </c>
      <c r="K222" s="237">
        <f t="shared" si="86"/>
        <v>0</v>
      </c>
    </row>
    <row r="223" spans="1:11" s="3" customFormat="1" ht="30" x14ac:dyDescent="0.2">
      <c r="A223" s="72"/>
      <c r="B223" s="155" t="s">
        <v>253</v>
      </c>
      <c r="C223" s="240" t="s">
        <v>103</v>
      </c>
      <c r="D223" s="124">
        <v>1</v>
      </c>
      <c r="E223" s="238" t="s">
        <v>11</v>
      </c>
      <c r="F223" s="116"/>
      <c r="G223" s="116"/>
      <c r="H223" s="76">
        <f t="shared" si="83"/>
        <v>0</v>
      </c>
      <c r="I223" s="159">
        <f t="shared" si="84"/>
        <v>0</v>
      </c>
      <c r="J223" s="159">
        <f t="shared" si="85"/>
        <v>0</v>
      </c>
      <c r="K223" s="237">
        <f t="shared" si="86"/>
        <v>0</v>
      </c>
    </row>
    <row r="224" spans="1:11" s="3" customFormat="1" ht="15" x14ac:dyDescent="0.2">
      <c r="A224" s="72"/>
      <c r="B224" s="155" t="s">
        <v>254</v>
      </c>
      <c r="C224" s="240" t="s">
        <v>104</v>
      </c>
      <c r="D224" s="124">
        <v>1</v>
      </c>
      <c r="E224" s="238" t="s">
        <v>11</v>
      </c>
      <c r="F224" s="116"/>
      <c r="G224" s="116"/>
      <c r="H224" s="76">
        <f t="shared" si="83"/>
        <v>0</v>
      </c>
      <c r="I224" s="159">
        <f t="shared" si="84"/>
        <v>0</v>
      </c>
      <c r="J224" s="159">
        <f t="shared" si="85"/>
        <v>0</v>
      </c>
      <c r="K224" s="237">
        <f t="shared" si="86"/>
        <v>0</v>
      </c>
    </row>
    <row r="225" spans="1:12" s="3" customFormat="1" ht="15" x14ac:dyDescent="0.2">
      <c r="A225" s="65"/>
      <c r="B225" s="66">
        <v>8</v>
      </c>
      <c r="C225" s="67" t="s">
        <v>992</v>
      </c>
      <c r="D225" s="68"/>
      <c r="E225" s="67"/>
      <c r="F225" s="69"/>
      <c r="G225" s="69"/>
      <c r="H225" s="70"/>
      <c r="I225" s="98"/>
      <c r="J225" s="69"/>
      <c r="K225" s="70"/>
    </row>
    <row r="226" spans="1:12" s="3" customFormat="1" ht="30" x14ac:dyDescent="0.2">
      <c r="A226" s="119"/>
      <c r="B226" s="100" t="s">
        <v>220</v>
      </c>
      <c r="C226" s="123" t="s">
        <v>987</v>
      </c>
      <c r="D226" s="224">
        <v>120</v>
      </c>
      <c r="E226" s="242" t="s">
        <v>16</v>
      </c>
      <c r="F226" s="116"/>
      <c r="G226" s="116"/>
      <c r="H226" s="76">
        <f t="shared" ref="H226:H237" si="87">SUM(F226,G226)*D226</f>
        <v>0</v>
      </c>
      <c r="I226" s="159">
        <f t="shared" ref="I226:I237" si="88">TRUNC(F226*(1+$K$4),2)</f>
        <v>0</v>
      </c>
      <c r="J226" s="159">
        <f t="shared" ref="J226:J230" si="89">TRUNC(G226*(1+$K$4),2)</f>
        <v>0</v>
      </c>
      <c r="K226" s="237">
        <f t="shared" ref="K226:K237" si="90">SUM(I226:J226)*D226</f>
        <v>0</v>
      </c>
    </row>
    <row r="227" spans="1:12" s="3" customFormat="1" ht="30" x14ac:dyDescent="0.2">
      <c r="A227" s="243"/>
      <c r="B227" s="100" t="s">
        <v>221</v>
      </c>
      <c r="C227" s="123" t="s">
        <v>34</v>
      </c>
      <c r="D227" s="224">
        <v>6</v>
      </c>
      <c r="E227" s="242" t="s">
        <v>11</v>
      </c>
      <c r="F227" s="116"/>
      <c r="G227" s="116"/>
      <c r="H227" s="76">
        <f t="shared" si="87"/>
        <v>0</v>
      </c>
      <c r="I227" s="159">
        <f t="shared" si="88"/>
        <v>0</v>
      </c>
      <c r="J227" s="159">
        <f t="shared" si="89"/>
        <v>0</v>
      </c>
      <c r="K227" s="237">
        <f t="shared" si="90"/>
        <v>0</v>
      </c>
    </row>
    <row r="228" spans="1:12" s="3" customFormat="1" ht="15" x14ac:dyDescent="0.2">
      <c r="A228" s="243"/>
      <c r="B228" s="100" t="s">
        <v>222</v>
      </c>
      <c r="C228" s="123" t="s">
        <v>113</v>
      </c>
      <c r="D228" s="224">
        <v>9</v>
      </c>
      <c r="E228" s="242" t="s">
        <v>16</v>
      </c>
      <c r="F228" s="116"/>
      <c r="G228" s="116"/>
      <c r="H228" s="76">
        <f t="shared" si="87"/>
        <v>0</v>
      </c>
      <c r="I228" s="159">
        <f t="shared" si="88"/>
        <v>0</v>
      </c>
      <c r="J228" s="159">
        <f t="shared" si="89"/>
        <v>0</v>
      </c>
      <c r="K228" s="237">
        <f t="shared" si="90"/>
        <v>0</v>
      </c>
    </row>
    <row r="229" spans="1:12" s="3" customFormat="1" ht="15" x14ac:dyDescent="0.2">
      <c r="A229" s="243"/>
      <c r="B229" s="100" t="s">
        <v>120</v>
      </c>
      <c r="C229" s="123" t="s">
        <v>47</v>
      </c>
      <c r="D229" s="224">
        <v>2</v>
      </c>
      <c r="E229" s="242" t="s">
        <v>11</v>
      </c>
      <c r="F229" s="116"/>
      <c r="G229" s="116"/>
      <c r="H229" s="76">
        <f t="shared" si="87"/>
        <v>0</v>
      </c>
      <c r="I229" s="159">
        <f t="shared" si="88"/>
        <v>0</v>
      </c>
      <c r="J229" s="159">
        <f t="shared" si="89"/>
        <v>0</v>
      </c>
      <c r="K229" s="237">
        <f t="shared" si="90"/>
        <v>0</v>
      </c>
    </row>
    <row r="230" spans="1:12" s="3" customFormat="1" ht="15" x14ac:dyDescent="0.2">
      <c r="A230" s="243"/>
      <c r="B230" s="100" t="s">
        <v>223</v>
      </c>
      <c r="C230" s="123" t="s">
        <v>109</v>
      </c>
      <c r="D230" s="224">
        <v>2</v>
      </c>
      <c r="E230" s="242" t="s">
        <v>11</v>
      </c>
      <c r="F230" s="116"/>
      <c r="G230" s="116"/>
      <c r="H230" s="76">
        <f t="shared" si="87"/>
        <v>0</v>
      </c>
      <c r="I230" s="159">
        <f t="shared" si="88"/>
        <v>0</v>
      </c>
      <c r="J230" s="159">
        <f t="shared" si="89"/>
        <v>0</v>
      </c>
      <c r="K230" s="237">
        <f t="shared" si="90"/>
        <v>0</v>
      </c>
    </row>
    <row r="231" spans="1:12" s="14" customFormat="1" ht="15" x14ac:dyDescent="0.2">
      <c r="A231" s="243"/>
      <c r="B231" s="100" t="s">
        <v>124</v>
      </c>
      <c r="C231" s="123" t="s">
        <v>114</v>
      </c>
      <c r="D231" s="224">
        <v>4</v>
      </c>
      <c r="E231" s="242" t="s">
        <v>11</v>
      </c>
      <c r="F231" s="116"/>
      <c r="G231" s="74" t="s">
        <v>39</v>
      </c>
      <c r="H231" s="76">
        <f t="shared" si="87"/>
        <v>0</v>
      </c>
      <c r="I231" s="159">
        <f t="shared" si="88"/>
        <v>0</v>
      </c>
      <c r="J231" s="74" t="s">
        <v>39</v>
      </c>
      <c r="K231" s="237">
        <f t="shared" si="90"/>
        <v>0</v>
      </c>
    </row>
    <row r="232" spans="1:12" s="3" customFormat="1" ht="15" x14ac:dyDescent="0.2">
      <c r="A232" s="243"/>
      <c r="B232" s="100" t="s">
        <v>126</v>
      </c>
      <c r="C232" s="123" t="s">
        <v>115</v>
      </c>
      <c r="D232" s="224">
        <v>4</v>
      </c>
      <c r="E232" s="242" t="s">
        <v>11</v>
      </c>
      <c r="F232" s="116"/>
      <c r="G232" s="74" t="s">
        <v>39</v>
      </c>
      <c r="H232" s="76">
        <f t="shared" si="87"/>
        <v>0</v>
      </c>
      <c r="I232" s="159">
        <f t="shared" si="88"/>
        <v>0</v>
      </c>
      <c r="J232" s="74" t="s">
        <v>39</v>
      </c>
      <c r="K232" s="237">
        <f t="shared" si="90"/>
        <v>0</v>
      </c>
    </row>
    <row r="233" spans="1:12" s="3" customFormat="1" ht="15" x14ac:dyDescent="0.2">
      <c r="A233" s="243"/>
      <c r="B233" s="100" t="s">
        <v>255</v>
      </c>
      <c r="C233" s="123" t="s">
        <v>116</v>
      </c>
      <c r="D233" s="224">
        <v>160</v>
      </c>
      <c r="E233" s="242" t="s">
        <v>16</v>
      </c>
      <c r="F233" s="116"/>
      <c r="G233" s="116"/>
      <c r="H233" s="76">
        <f t="shared" si="87"/>
        <v>0</v>
      </c>
      <c r="I233" s="159">
        <f t="shared" si="88"/>
        <v>0</v>
      </c>
      <c r="J233" s="159">
        <f>TRUNC(G233*(1+$K$4),2)</f>
        <v>0</v>
      </c>
      <c r="K233" s="237">
        <f t="shared" si="90"/>
        <v>0</v>
      </c>
    </row>
    <row r="234" spans="1:12" s="3" customFormat="1" ht="30" x14ac:dyDescent="0.2">
      <c r="A234" s="243"/>
      <c r="B234" s="100" t="s">
        <v>256</v>
      </c>
      <c r="C234" s="123" t="s">
        <v>231</v>
      </c>
      <c r="D234" s="224">
        <v>4</v>
      </c>
      <c r="E234" s="242" t="s">
        <v>11</v>
      </c>
      <c r="F234" s="116"/>
      <c r="G234" s="116"/>
      <c r="H234" s="76">
        <f t="shared" si="87"/>
        <v>0</v>
      </c>
      <c r="I234" s="159">
        <f t="shared" si="88"/>
        <v>0</v>
      </c>
      <c r="J234" s="159">
        <f t="shared" ref="J234:J237" si="91">TRUNC(G234*(1+$K$4),2)</f>
        <v>0</v>
      </c>
      <c r="K234" s="237">
        <f t="shared" si="90"/>
        <v>0</v>
      </c>
    </row>
    <row r="235" spans="1:12" s="3" customFormat="1" ht="15" x14ac:dyDescent="0.2">
      <c r="A235" s="243"/>
      <c r="B235" s="100" t="s">
        <v>257</v>
      </c>
      <c r="C235" s="123" t="s">
        <v>117</v>
      </c>
      <c r="D235" s="224">
        <v>4</v>
      </c>
      <c r="E235" s="242" t="s">
        <v>11</v>
      </c>
      <c r="F235" s="116"/>
      <c r="G235" s="116"/>
      <c r="H235" s="76">
        <f t="shared" si="87"/>
        <v>0</v>
      </c>
      <c r="I235" s="159">
        <f t="shared" si="88"/>
        <v>0</v>
      </c>
      <c r="J235" s="159">
        <f t="shared" si="91"/>
        <v>0</v>
      </c>
      <c r="K235" s="237">
        <f t="shared" si="90"/>
        <v>0</v>
      </c>
    </row>
    <row r="236" spans="1:12" s="3" customFormat="1" ht="15" x14ac:dyDescent="0.2">
      <c r="A236" s="243"/>
      <c r="B236" s="100" t="s">
        <v>258</v>
      </c>
      <c r="C236" s="123" t="s">
        <v>118</v>
      </c>
      <c r="D236" s="224">
        <v>40</v>
      </c>
      <c r="E236" s="242" t="s">
        <v>16</v>
      </c>
      <c r="F236" s="116"/>
      <c r="G236" s="116"/>
      <c r="H236" s="76">
        <f t="shared" si="87"/>
        <v>0</v>
      </c>
      <c r="I236" s="159">
        <f t="shared" si="88"/>
        <v>0</v>
      </c>
      <c r="J236" s="159">
        <f t="shared" si="91"/>
        <v>0</v>
      </c>
      <c r="K236" s="237">
        <f t="shared" si="90"/>
        <v>0</v>
      </c>
    </row>
    <row r="237" spans="1:12" s="3" customFormat="1" ht="15" x14ac:dyDescent="0.2">
      <c r="A237" s="243"/>
      <c r="B237" s="100" t="s">
        <v>259</v>
      </c>
      <c r="C237" s="123" t="s">
        <v>119</v>
      </c>
      <c r="D237" s="224">
        <v>8</v>
      </c>
      <c r="E237" s="242" t="s">
        <v>11</v>
      </c>
      <c r="F237" s="116"/>
      <c r="G237" s="116"/>
      <c r="H237" s="76">
        <f t="shared" si="87"/>
        <v>0</v>
      </c>
      <c r="I237" s="159">
        <f t="shared" si="88"/>
        <v>0</v>
      </c>
      <c r="J237" s="159">
        <f t="shared" si="91"/>
        <v>0</v>
      </c>
      <c r="K237" s="237">
        <f t="shared" si="90"/>
        <v>0</v>
      </c>
      <c r="L237" s="15"/>
    </row>
    <row r="238" spans="1:12" s="3" customFormat="1" ht="15" x14ac:dyDescent="0.2">
      <c r="A238" s="65"/>
      <c r="B238" s="66">
        <v>9</v>
      </c>
      <c r="C238" s="67" t="s">
        <v>65</v>
      </c>
      <c r="D238" s="68"/>
      <c r="E238" s="67"/>
      <c r="F238" s="69"/>
      <c r="G238" s="69"/>
      <c r="H238" s="70"/>
      <c r="I238" s="98"/>
      <c r="J238" s="69"/>
      <c r="K238" s="70"/>
    </row>
    <row r="239" spans="1:12" s="3" customFormat="1" ht="15" x14ac:dyDescent="0.2">
      <c r="A239" s="119"/>
      <c r="B239" s="122" t="s">
        <v>260</v>
      </c>
      <c r="C239" s="117" t="s">
        <v>66</v>
      </c>
      <c r="D239" s="224">
        <v>80</v>
      </c>
      <c r="E239" s="118" t="s">
        <v>18</v>
      </c>
      <c r="F239" s="116"/>
      <c r="G239" s="116"/>
      <c r="H239" s="76">
        <f t="shared" ref="H239:H247" si="92">SUM(F239,G239)*D239</f>
        <v>0</v>
      </c>
      <c r="I239" s="159">
        <f t="shared" ref="I239" si="93">TRUNC(F239*(1+$K$4),2)</f>
        <v>0</v>
      </c>
      <c r="J239" s="159">
        <f t="shared" ref="J239:J247" si="94">TRUNC(G239*(1+$K$4),2)</f>
        <v>0</v>
      </c>
      <c r="K239" s="237">
        <f t="shared" ref="K239:K247" si="95">SUM(I239:J239)*D239</f>
        <v>0</v>
      </c>
    </row>
    <row r="240" spans="1:12" s="3" customFormat="1" ht="15" x14ac:dyDescent="0.2">
      <c r="A240" s="119"/>
      <c r="B240" s="122" t="s">
        <v>261</v>
      </c>
      <c r="C240" s="155" t="s">
        <v>68</v>
      </c>
      <c r="D240" s="124">
        <v>2</v>
      </c>
      <c r="E240" s="238" t="s">
        <v>11</v>
      </c>
      <c r="F240" s="74" t="s">
        <v>39</v>
      </c>
      <c r="G240" s="116"/>
      <c r="H240" s="76">
        <f t="shared" si="92"/>
        <v>0</v>
      </c>
      <c r="I240" s="172" t="s">
        <v>67</v>
      </c>
      <c r="J240" s="159">
        <f t="shared" si="94"/>
        <v>0</v>
      </c>
      <c r="K240" s="237">
        <f t="shared" si="95"/>
        <v>0</v>
      </c>
    </row>
    <row r="241" spans="1:99" s="3" customFormat="1" ht="30" x14ac:dyDescent="0.2">
      <c r="A241" s="72"/>
      <c r="B241" s="122" t="s">
        <v>262</v>
      </c>
      <c r="C241" s="117" t="s">
        <v>125</v>
      </c>
      <c r="D241" s="224">
        <v>19</v>
      </c>
      <c r="E241" s="238" t="s">
        <v>11</v>
      </c>
      <c r="F241" s="74" t="s">
        <v>39</v>
      </c>
      <c r="G241" s="116"/>
      <c r="H241" s="76">
        <f t="shared" si="92"/>
        <v>0</v>
      </c>
      <c r="I241" s="172" t="s">
        <v>39</v>
      </c>
      <c r="J241" s="159">
        <f t="shared" si="94"/>
        <v>0</v>
      </c>
      <c r="K241" s="237">
        <f t="shared" si="95"/>
        <v>0</v>
      </c>
      <c r="M241" s="7"/>
    </row>
    <row r="242" spans="1:99" s="17" customFormat="1" ht="15" x14ac:dyDescent="0.2">
      <c r="A242" s="119"/>
      <c r="B242" s="122" t="s">
        <v>263</v>
      </c>
      <c r="C242" s="117" t="s">
        <v>127</v>
      </c>
      <c r="D242" s="224">
        <v>35</v>
      </c>
      <c r="E242" s="238" t="s">
        <v>11</v>
      </c>
      <c r="F242" s="74" t="s">
        <v>39</v>
      </c>
      <c r="G242" s="116"/>
      <c r="H242" s="76">
        <f t="shared" si="92"/>
        <v>0</v>
      </c>
      <c r="I242" s="172" t="s">
        <v>39</v>
      </c>
      <c r="J242" s="159">
        <f t="shared" si="94"/>
        <v>0</v>
      </c>
      <c r="K242" s="237">
        <f t="shared" si="95"/>
        <v>0</v>
      </c>
      <c r="L242" s="16"/>
    </row>
    <row r="243" spans="1:99" s="17" customFormat="1" ht="30" x14ac:dyDescent="0.2">
      <c r="A243" s="119"/>
      <c r="B243" s="122" t="s">
        <v>264</v>
      </c>
      <c r="C243" s="240" t="s">
        <v>196</v>
      </c>
      <c r="D243" s="124">
        <v>129</v>
      </c>
      <c r="E243" s="238" t="s">
        <v>11</v>
      </c>
      <c r="F243" s="116"/>
      <c r="G243" s="116"/>
      <c r="H243" s="76">
        <f t="shared" si="92"/>
        <v>0</v>
      </c>
      <c r="I243" s="159">
        <f t="shared" ref="I243" si="96">TRUNC(F243*(1+$K$4),2)</f>
        <v>0</v>
      </c>
      <c r="J243" s="159">
        <f t="shared" si="94"/>
        <v>0</v>
      </c>
      <c r="K243" s="237">
        <f t="shared" si="95"/>
        <v>0</v>
      </c>
      <c r="L243" s="16"/>
    </row>
    <row r="244" spans="1:99" s="3" customFormat="1" ht="15" x14ac:dyDescent="0.2">
      <c r="A244" s="72"/>
      <c r="B244" s="122" t="s">
        <v>265</v>
      </c>
      <c r="C244" s="117" t="s">
        <v>121</v>
      </c>
      <c r="D244" s="124">
        <v>1</v>
      </c>
      <c r="E244" s="125" t="s">
        <v>11</v>
      </c>
      <c r="F244" s="74" t="s">
        <v>39</v>
      </c>
      <c r="G244" s="116"/>
      <c r="H244" s="76">
        <f t="shared" si="92"/>
        <v>0</v>
      </c>
      <c r="I244" s="179" t="s">
        <v>39</v>
      </c>
      <c r="J244" s="159">
        <f t="shared" si="94"/>
        <v>0</v>
      </c>
      <c r="K244" s="237">
        <f t="shared" si="95"/>
        <v>0</v>
      </c>
    </row>
    <row r="245" spans="1:99" s="3" customFormat="1" ht="30" x14ac:dyDescent="0.2">
      <c r="A245" s="119"/>
      <c r="B245" s="122" t="s">
        <v>266</v>
      </c>
      <c r="C245" s="117" t="s">
        <v>226</v>
      </c>
      <c r="D245" s="124">
        <v>1</v>
      </c>
      <c r="E245" s="125" t="s">
        <v>11</v>
      </c>
      <c r="F245" s="116"/>
      <c r="G245" s="116"/>
      <c r="H245" s="76">
        <f t="shared" si="92"/>
        <v>0</v>
      </c>
      <c r="I245" s="159">
        <f t="shared" ref="I245:I247" si="97">TRUNC(F245*(1+$K$4),2)</f>
        <v>0</v>
      </c>
      <c r="J245" s="159">
        <f t="shared" si="94"/>
        <v>0</v>
      </c>
      <c r="K245" s="237">
        <f t="shared" si="95"/>
        <v>0</v>
      </c>
    </row>
    <row r="246" spans="1:99" s="3" customFormat="1" ht="30" x14ac:dyDescent="0.2">
      <c r="A246" s="119"/>
      <c r="B246" s="122" t="s">
        <v>267</v>
      </c>
      <c r="C246" s="240" t="s">
        <v>232</v>
      </c>
      <c r="D246" s="224">
        <v>1</v>
      </c>
      <c r="E246" s="118" t="s">
        <v>56</v>
      </c>
      <c r="F246" s="116"/>
      <c r="G246" s="116"/>
      <c r="H246" s="76">
        <f t="shared" si="92"/>
        <v>0</v>
      </c>
      <c r="I246" s="159">
        <f t="shared" si="97"/>
        <v>0</v>
      </c>
      <c r="J246" s="159">
        <f t="shared" si="94"/>
        <v>0</v>
      </c>
      <c r="K246" s="237">
        <f t="shared" si="95"/>
        <v>0</v>
      </c>
    </row>
    <row r="247" spans="1:99" s="3" customFormat="1" ht="30" x14ac:dyDescent="0.2">
      <c r="A247" s="126"/>
      <c r="B247" s="127" t="s">
        <v>279</v>
      </c>
      <c r="C247" s="210" t="s">
        <v>952</v>
      </c>
      <c r="D247" s="244">
        <v>1</v>
      </c>
      <c r="E247" s="245" t="s">
        <v>11</v>
      </c>
      <c r="F247" s="128"/>
      <c r="G247" s="128"/>
      <c r="H247" s="76">
        <f t="shared" si="92"/>
        <v>0</v>
      </c>
      <c r="I247" s="159">
        <f t="shared" si="97"/>
        <v>0</v>
      </c>
      <c r="J247" s="159">
        <f t="shared" si="94"/>
        <v>0</v>
      </c>
      <c r="K247" s="237">
        <f t="shared" si="95"/>
        <v>0</v>
      </c>
    </row>
    <row r="248" spans="1:99" s="3" customFormat="1" ht="15.75" thickBot="1" x14ac:dyDescent="0.25">
      <c r="A248" s="129"/>
      <c r="B248" s="130"/>
      <c r="C248" s="131" t="s">
        <v>913</v>
      </c>
      <c r="D248" s="132"/>
      <c r="E248" s="131"/>
      <c r="F248" s="95">
        <f>SUMPRODUCT(D94:D247,F94:F247)</f>
        <v>0</v>
      </c>
      <c r="G248" s="95">
        <f>SUMPRODUCT(D94:D247,G94:G247)</f>
        <v>0</v>
      </c>
      <c r="H248" s="96">
        <f>SUM(H94:H247)</f>
        <v>0</v>
      </c>
      <c r="I248" s="133">
        <f>SUMPRODUCT(D94:D247,I94:I247)</f>
        <v>0</v>
      </c>
      <c r="J248" s="133">
        <f>SUMPRODUCT(D94:D247,J94:J247)</f>
        <v>0</v>
      </c>
      <c r="K248" s="134">
        <f>SUM(K94:K247)</f>
        <v>0</v>
      </c>
    </row>
    <row r="249" spans="1:99" s="29" customFormat="1" ht="15.75" thickBot="1" x14ac:dyDescent="0.25">
      <c r="A249" s="211"/>
      <c r="B249" s="212"/>
      <c r="C249" s="213" t="s">
        <v>914</v>
      </c>
      <c r="D249" s="214"/>
      <c r="E249" s="213"/>
      <c r="F249" s="215" t="e">
        <f t="shared" ref="F249:H249" si="98">SUM(F248,F92)</f>
        <v>#VALUE!</v>
      </c>
      <c r="G249" s="215" t="e">
        <f t="shared" si="98"/>
        <v>#VALUE!</v>
      </c>
      <c r="H249" s="215">
        <f t="shared" si="98"/>
        <v>0</v>
      </c>
      <c r="I249" s="215">
        <f>SUM(I248,I92)</f>
        <v>0</v>
      </c>
      <c r="J249" s="215">
        <f>SUM(J248,J92)</f>
        <v>0</v>
      </c>
      <c r="K249" s="216">
        <f>SUM(K248,K92)</f>
        <v>0</v>
      </c>
      <c r="L249" s="21"/>
      <c r="M249" s="24"/>
      <c r="N249" s="21"/>
      <c r="O249" s="30"/>
      <c r="P249" s="26"/>
      <c r="Q249" s="26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</row>
    <row r="250" spans="1:99" s="31" customFormat="1" ht="15.75" x14ac:dyDescent="0.25">
      <c r="A250" s="135">
        <v>2</v>
      </c>
      <c r="B250" s="136"/>
      <c r="C250" s="299" t="s">
        <v>1057</v>
      </c>
      <c r="D250" s="299"/>
      <c r="E250" s="299"/>
      <c r="F250" s="299"/>
      <c r="G250" s="299"/>
      <c r="H250" s="299"/>
      <c r="I250" s="137"/>
      <c r="J250" s="137"/>
      <c r="K250" s="138"/>
      <c r="M250" s="24"/>
      <c r="N250" s="21"/>
    </row>
    <row r="251" spans="1:99" s="23" customFormat="1" ht="15" x14ac:dyDescent="0.2">
      <c r="A251" s="55"/>
      <c r="B251" s="56" t="s">
        <v>284</v>
      </c>
      <c r="C251" s="57" t="s">
        <v>285</v>
      </c>
      <c r="D251" s="58"/>
      <c r="E251" s="57"/>
      <c r="F251" s="59"/>
      <c r="G251" s="60"/>
      <c r="H251" s="61"/>
      <c r="I251" s="97"/>
      <c r="J251" s="63"/>
      <c r="K251" s="64"/>
      <c r="L251" s="21"/>
    </row>
    <row r="252" spans="1:99" s="23" customFormat="1" ht="15" x14ac:dyDescent="0.2">
      <c r="A252" s="65"/>
      <c r="B252" s="66" t="s">
        <v>286</v>
      </c>
      <c r="C252" s="67" t="s">
        <v>287</v>
      </c>
      <c r="D252" s="68"/>
      <c r="E252" s="67"/>
      <c r="F252" s="69"/>
      <c r="G252" s="69"/>
      <c r="H252" s="70"/>
      <c r="I252" s="98"/>
      <c r="J252" s="69"/>
      <c r="K252" s="70"/>
      <c r="L252" s="21"/>
      <c r="M252" s="22"/>
    </row>
    <row r="253" spans="1:99" s="21" customFormat="1" ht="15" x14ac:dyDescent="0.2">
      <c r="A253" s="72"/>
      <c r="B253" s="223" t="s">
        <v>10</v>
      </c>
      <c r="C253" s="73" t="s">
        <v>288</v>
      </c>
      <c r="D253" s="224">
        <v>43</v>
      </c>
      <c r="E253" s="225" t="s">
        <v>289</v>
      </c>
      <c r="F253" s="74" t="s">
        <v>39</v>
      </c>
      <c r="G253" s="75"/>
      <c r="H253" s="76">
        <f t="shared" ref="H253" si="99">SUM(F253,G253)*D253</f>
        <v>0</v>
      </c>
      <c r="I253" s="172" t="s">
        <v>39</v>
      </c>
      <c r="J253" s="159">
        <f>TRUNC(G253*(1+$K$4),2)</f>
        <v>0</v>
      </c>
      <c r="K253" s="237">
        <f t="shared" ref="K253:K263" si="100">SUM(I253:J253)*D253</f>
        <v>0</v>
      </c>
    </row>
    <row r="254" spans="1:99" s="21" customFormat="1" ht="15" x14ac:dyDescent="0.2">
      <c r="A254" s="72"/>
      <c r="B254" s="223" t="s">
        <v>12</v>
      </c>
      <c r="C254" s="73" t="s">
        <v>290</v>
      </c>
      <c r="D254" s="224">
        <v>47</v>
      </c>
      <c r="E254" s="225" t="s">
        <v>289</v>
      </c>
      <c r="F254" s="74" t="s">
        <v>39</v>
      </c>
      <c r="G254" s="75"/>
      <c r="H254" s="76">
        <f>SUM(F254,G254)*D254</f>
        <v>0</v>
      </c>
      <c r="I254" s="172" t="s">
        <v>39</v>
      </c>
      <c r="J254" s="159">
        <f t="shared" ref="J254:J263" si="101">TRUNC(G254*(1+$K$4),2)</f>
        <v>0</v>
      </c>
      <c r="K254" s="237">
        <f t="shared" si="100"/>
        <v>0</v>
      </c>
    </row>
    <row r="255" spans="1:99" s="21" customFormat="1" ht="15" x14ac:dyDescent="0.2">
      <c r="A255" s="72"/>
      <c r="B255" s="223" t="s">
        <v>72</v>
      </c>
      <c r="C255" s="73" t="s">
        <v>1036</v>
      </c>
      <c r="D255" s="224">
        <v>1</v>
      </c>
      <c r="E255" s="225" t="s">
        <v>18</v>
      </c>
      <c r="F255" s="74" t="s">
        <v>39</v>
      </c>
      <c r="G255" s="75"/>
      <c r="H255" s="76">
        <f t="shared" ref="H255:H257" si="102">SUM(F255,G255)*D255</f>
        <v>0</v>
      </c>
      <c r="I255" s="236" t="s">
        <v>39</v>
      </c>
      <c r="J255" s="159">
        <f t="shared" si="101"/>
        <v>0</v>
      </c>
      <c r="K255" s="237">
        <f t="shared" si="100"/>
        <v>0</v>
      </c>
    </row>
    <row r="256" spans="1:99" s="21" customFormat="1" ht="15" x14ac:dyDescent="0.2">
      <c r="A256" s="72"/>
      <c r="B256" s="223" t="s">
        <v>129</v>
      </c>
      <c r="C256" s="73" t="s">
        <v>1037</v>
      </c>
      <c r="D256" s="224">
        <v>2</v>
      </c>
      <c r="E256" s="225" t="s">
        <v>4</v>
      </c>
      <c r="F256" s="74" t="s">
        <v>39</v>
      </c>
      <c r="G256" s="75"/>
      <c r="H256" s="76">
        <f t="shared" si="102"/>
        <v>0</v>
      </c>
      <c r="I256" s="236" t="s">
        <v>39</v>
      </c>
      <c r="J256" s="159">
        <f t="shared" si="101"/>
        <v>0</v>
      </c>
      <c r="K256" s="237">
        <f t="shared" si="100"/>
        <v>0</v>
      </c>
    </row>
    <row r="257" spans="1:12" s="21" customFormat="1" ht="15" x14ac:dyDescent="0.2">
      <c r="A257" s="72"/>
      <c r="B257" s="223" t="s">
        <v>128</v>
      </c>
      <c r="C257" s="73" t="s">
        <v>1033</v>
      </c>
      <c r="D257" s="224">
        <v>1</v>
      </c>
      <c r="E257" s="225" t="s">
        <v>4</v>
      </c>
      <c r="F257" s="74" t="s">
        <v>39</v>
      </c>
      <c r="G257" s="75"/>
      <c r="H257" s="76">
        <f t="shared" si="102"/>
        <v>0</v>
      </c>
      <c r="I257" s="236" t="s">
        <v>39</v>
      </c>
      <c r="J257" s="159">
        <f t="shared" si="101"/>
        <v>0</v>
      </c>
      <c r="K257" s="237">
        <f t="shared" si="100"/>
        <v>0</v>
      </c>
    </row>
    <row r="258" spans="1:12" s="21" customFormat="1" ht="30" x14ac:dyDescent="0.2">
      <c r="A258" s="72"/>
      <c r="B258" s="223" t="s">
        <v>131</v>
      </c>
      <c r="C258" s="73" t="s">
        <v>389</v>
      </c>
      <c r="D258" s="224">
        <v>126</v>
      </c>
      <c r="E258" s="225" t="s">
        <v>11</v>
      </c>
      <c r="F258" s="74" t="s">
        <v>39</v>
      </c>
      <c r="G258" s="75"/>
      <c r="H258" s="76">
        <f t="shared" ref="H258:H263" si="103">SUM(F258,G258)*D258</f>
        <v>0</v>
      </c>
      <c r="I258" s="172" t="s">
        <v>39</v>
      </c>
      <c r="J258" s="159">
        <f t="shared" si="101"/>
        <v>0</v>
      </c>
      <c r="K258" s="237">
        <f t="shared" si="100"/>
        <v>0</v>
      </c>
    </row>
    <row r="259" spans="1:12" s="21" customFormat="1" ht="15" x14ac:dyDescent="0.2">
      <c r="A259" s="72"/>
      <c r="B259" s="223" t="s">
        <v>165</v>
      </c>
      <c r="C259" s="73" t="s">
        <v>390</v>
      </c>
      <c r="D259" s="224">
        <v>10</v>
      </c>
      <c r="E259" s="225" t="s">
        <v>16</v>
      </c>
      <c r="F259" s="74" t="s">
        <v>39</v>
      </c>
      <c r="G259" s="75"/>
      <c r="H259" s="76">
        <f t="shared" si="103"/>
        <v>0</v>
      </c>
      <c r="I259" s="172" t="s">
        <v>39</v>
      </c>
      <c r="J259" s="159">
        <f t="shared" si="101"/>
        <v>0</v>
      </c>
      <c r="K259" s="237">
        <f t="shared" si="100"/>
        <v>0</v>
      </c>
    </row>
    <row r="260" spans="1:12" s="21" customFormat="1" ht="30" x14ac:dyDescent="0.2">
      <c r="A260" s="72"/>
      <c r="B260" s="223" t="s">
        <v>166</v>
      </c>
      <c r="C260" s="73" t="s">
        <v>295</v>
      </c>
      <c r="D260" s="224">
        <v>40</v>
      </c>
      <c r="E260" s="225" t="s">
        <v>296</v>
      </c>
      <c r="F260" s="74" t="s">
        <v>39</v>
      </c>
      <c r="G260" s="75"/>
      <c r="H260" s="76">
        <f t="shared" si="103"/>
        <v>0</v>
      </c>
      <c r="I260" s="172" t="s">
        <v>39</v>
      </c>
      <c r="J260" s="159">
        <f t="shared" si="101"/>
        <v>0</v>
      </c>
      <c r="K260" s="237">
        <f t="shared" si="100"/>
        <v>0</v>
      </c>
    </row>
    <row r="261" spans="1:12" s="21" customFormat="1" ht="30" x14ac:dyDescent="0.2">
      <c r="A261" s="72"/>
      <c r="B261" s="223" t="s">
        <v>167</v>
      </c>
      <c r="C261" s="73" t="s">
        <v>1051</v>
      </c>
      <c r="D261" s="224">
        <v>1</v>
      </c>
      <c r="E261" s="225" t="s">
        <v>11</v>
      </c>
      <c r="F261" s="74" t="s">
        <v>39</v>
      </c>
      <c r="G261" s="75"/>
      <c r="H261" s="76">
        <f t="shared" si="103"/>
        <v>0</v>
      </c>
      <c r="I261" s="172" t="s">
        <v>39</v>
      </c>
      <c r="J261" s="159">
        <f t="shared" si="101"/>
        <v>0</v>
      </c>
      <c r="K261" s="237">
        <f t="shared" si="100"/>
        <v>0</v>
      </c>
    </row>
    <row r="262" spans="1:12" s="21" customFormat="1" ht="15" x14ac:dyDescent="0.2">
      <c r="A262" s="72"/>
      <c r="B262" s="223" t="s">
        <v>137</v>
      </c>
      <c r="C262" s="73" t="s">
        <v>297</v>
      </c>
      <c r="D262" s="224">
        <v>40</v>
      </c>
      <c r="E262" s="225" t="s">
        <v>296</v>
      </c>
      <c r="F262" s="74" t="s">
        <v>39</v>
      </c>
      <c r="G262" s="75"/>
      <c r="H262" s="76">
        <f t="shared" si="103"/>
        <v>0</v>
      </c>
      <c r="I262" s="172" t="s">
        <v>39</v>
      </c>
      <c r="J262" s="159">
        <f t="shared" si="101"/>
        <v>0</v>
      </c>
      <c r="K262" s="237">
        <f t="shared" si="100"/>
        <v>0</v>
      </c>
    </row>
    <row r="263" spans="1:12" s="21" customFormat="1" ht="15" x14ac:dyDescent="0.2">
      <c r="A263" s="72"/>
      <c r="B263" s="223" t="s">
        <v>168</v>
      </c>
      <c r="C263" s="73" t="s">
        <v>391</v>
      </c>
      <c r="D263" s="224">
        <v>3</v>
      </c>
      <c r="E263" s="225" t="s">
        <v>11</v>
      </c>
      <c r="F263" s="74" t="s">
        <v>39</v>
      </c>
      <c r="G263" s="75"/>
      <c r="H263" s="76">
        <f t="shared" si="103"/>
        <v>0</v>
      </c>
      <c r="I263" s="172" t="s">
        <v>39</v>
      </c>
      <c r="J263" s="159">
        <f t="shared" si="101"/>
        <v>0</v>
      </c>
      <c r="K263" s="237">
        <f t="shared" si="100"/>
        <v>0</v>
      </c>
    </row>
    <row r="264" spans="1:12" s="21" customFormat="1" ht="15" x14ac:dyDescent="0.2">
      <c r="A264" s="65"/>
      <c r="B264" s="66" t="s">
        <v>298</v>
      </c>
      <c r="C264" s="67" t="s">
        <v>299</v>
      </c>
      <c r="D264" s="68"/>
      <c r="E264" s="67"/>
      <c r="F264" s="69"/>
      <c r="G264" s="69"/>
      <c r="H264" s="70"/>
      <c r="I264" s="98"/>
      <c r="J264" s="69"/>
      <c r="K264" s="70"/>
    </row>
    <row r="265" spans="1:12" s="21" customFormat="1" ht="30" x14ac:dyDescent="0.2">
      <c r="A265" s="72"/>
      <c r="B265" s="223" t="s">
        <v>392</v>
      </c>
      <c r="C265" s="73" t="s">
        <v>393</v>
      </c>
      <c r="D265" s="224">
        <v>500</v>
      </c>
      <c r="E265" s="225" t="s">
        <v>289</v>
      </c>
      <c r="F265" s="75"/>
      <c r="G265" s="75"/>
      <c r="H265" s="76">
        <f>SUM(F265,G265)*D265</f>
        <v>0</v>
      </c>
      <c r="I265" s="159">
        <f t="shared" ref="I265:I266" si="104">TRUNC(F265*(1+$K$4),2)</f>
        <v>0</v>
      </c>
      <c r="J265" s="159">
        <f t="shared" ref="J265:J266" si="105">TRUNC(G265*(1+$K$4),2)</f>
        <v>0</v>
      </c>
      <c r="K265" s="237">
        <f t="shared" ref="K265:K266" si="106">SUM(I265:J265)*D265</f>
        <v>0</v>
      </c>
    </row>
    <row r="266" spans="1:12" s="21" customFormat="1" ht="15" x14ac:dyDescent="0.2">
      <c r="A266" s="72"/>
      <c r="B266" s="223" t="s">
        <v>17</v>
      </c>
      <c r="C266" s="73" t="s">
        <v>394</v>
      </c>
      <c r="D266" s="224">
        <v>8</v>
      </c>
      <c r="E266" s="225" t="s">
        <v>289</v>
      </c>
      <c r="F266" s="75"/>
      <c r="G266" s="75"/>
      <c r="H266" s="76">
        <f>SUM(F266,G266)*D266</f>
        <v>0</v>
      </c>
      <c r="I266" s="159">
        <f t="shared" si="104"/>
        <v>0</v>
      </c>
      <c r="J266" s="159">
        <f t="shared" si="105"/>
        <v>0</v>
      </c>
      <c r="K266" s="237">
        <f t="shared" si="106"/>
        <v>0</v>
      </c>
    </row>
    <row r="267" spans="1:12" s="21" customFormat="1" ht="15" x14ac:dyDescent="0.2">
      <c r="A267" s="65"/>
      <c r="B267" s="66" t="s">
        <v>303</v>
      </c>
      <c r="C267" s="67" t="s">
        <v>304</v>
      </c>
      <c r="D267" s="68"/>
      <c r="E267" s="67"/>
      <c r="F267" s="69"/>
      <c r="G267" s="69"/>
      <c r="H267" s="70"/>
      <c r="I267" s="98"/>
      <c r="J267" s="69"/>
      <c r="K267" s="70"/>
    </row>
    <row r="268" spans="1:12" s="21" customFormat="1" ht="30" x14ac:dyDescent="0.2">
      <c r="A268" s="72"/>
      <c r="B268" s="223" t="s">
        <v>26</v>
      </c>
      <c r="C268" s="73" t="s">
        <v>975</v>
      </c>
      <c r="D268" s="224">
        <v>40</v>
      </c>
      <c r="E268" s="225" t="s">
        <v>395</v>
      </c>
      <c r="F268" s="75"/>
      <c r="G268" s="75"/>
      <c r="H268" s="76">
        <f t="shared" ref="H268:H270" si="107">SUM(F268,G268)*D268</f>
        <v>0</v>
      </c>
      <c r="I268" s="159">
        <f t="shared" ref="I268:I270" si="108">TRUNC(F268*(1+$K$4),2)</f>
        <v>0</v>
      </c>
      <c r="J268" s="159">
        <f t="shared" ref="J268:J270" si="109">TRUNC(G268*(1+$K$4),2)</f>
        <v>0</v>
      </c>
      <c r="K268" s="237">
        <f t="shared" ref="K268:K270" si="110">SUM(I268:J268)*D268</f>
        <v>0</v>
      </c>
    </row>
    <row r="269" spans="1:12" s="21" customFormat="1" ht="30" x14ac:dyDescent="0.2">
      <c r="A269" s="72"/>
      <c r="B269" s="223" t="s">
        <v>27</v>
      </c>
      <c r="C269" s="73" t="s">
        <v>976</v>
      </c>
      <c r="D269" s="224">
        <v>47</v>
      </c>
      <c r="E269" s="225" t="s">
        <v>395</v>
      </c>
      <c r="F269" s="75"/>
      <c r="G269" s="75"/>
      <c r="H269" s="76">
        <f t="shared" si="107"/>
        <v>0</v>
      </c>
      <c r="I269" s="159">
        <f t="shared" si="108"/>
        <v>0</v>
      </c>
      <c r="J269" s="159">
        <f t="shared" si="109"/>
        <v>0</v>
      </c>
      <c r="K269" s="237">
        <f t="shared" si="110"/>
        <v>0</v>
      </c>
    </row>
    <row r="270" spans="1:12" s="21" customFormat="1" ht="15" x14ac:dyDescent="0.2">
      <c r="A270" s="72"/>
      <c r="B270" s="223" t="s">
        <v>29</v>
      </c>
      <c r="C270" s="73" t="s">
        <v>396</v>
      </c>
      <c r="D270" s="224">
        <v>6</v>
      </c>
      <c r="E270" s="225" t="s">
        <v>289</v>
      </c>
      <c r="F270" s="75"/>
      <c r="G270" s="75"/>
      <c r="H270" s="76">
        <f t="shared" si="107"/>
        <v>0</v>
      </c>
      <c r="I270" s="159">
        <f t="shared" si="108"/>
        <v>0</v>
      </c>
      <c r="J270" s="159">
        <f t="shared" si="109"/>
        <v>0</v>
      </c>
      <c r="K270" s="237">
        <f t="shared" si="110"/>
        <v>0</v>
      </c>
      <c r="L270" s="25"/>
    </row>
    <row r="271" spans="1:12" s="21" customFormat="1" ht="15" x14ac:dyDescent="0.2">
      <c r="A271" s="65"/>
      <c r="B271" s="66" t="s">
        <v>305</v>
      </c>
      <c r="C271" s="67" t="s">
        <v>306</v>
      </c>
      <c r="D271" s="68"/>
      <c r="E271" s="67"/>
      <c r="F271" s="69"/>
      <c r="G271" s="69"/>
      <c r="H271" s="70"/>
      <c r="I271" s="98"/>
      <c r="J271" s="69"/>
      <c r="K271" s="70"/>
    </row>
    <row r="272" spans="1:12" s="21" customFormat="1" ht="15" x14ac:dyDescent="0.2">
      <c r="A272" s="72"/>
      <c r="B272" s="223" t="s">
        <v>43</v>
      </c>
      <c r="C272" s="73" t="s">
        <v>307</v>
      </c>
      <c r="D272" s="224">
        <v>53</v>
      </c>
      <c r="E272" s="225" t="s">
        <v>289</v>
      </c>
      <c r="F272" s="75"/>
      <c r="G272" s="75"/>
      <c r="H272" s="76">
        <f>SUM(F272,G272)*D272</f>
        <v>0</v>
      </c>
      <c r="I272" s="159">
        <f t="shared" ref="I272" si="111">TRUNC(F272*(1+$K$4),2)</f>
        <v>0</v>
      </c>
      <c r="J272" s="159">
        <f>TRUNC(G272*(1+$K$4),2)</f>
        <v>0</v>
      </c>
      <c r="K272" s="237">
        <f t="shared" ref="K272" si="112">SUM(I272:J272)*D272</f>
        <v>0</v>
      </c>
    </row>
    <row r="273" spans="1:12" s="21" customFormat="1" ht="15" x14ac:dyDescent="0.2">
      <c r="A273" s="65"/>
      <c r="B273" s="66" t="s">
        <v>308</v>
      </c>
      <c r="C273" s="67" t="s">
        <v>309</v>
      </c>
      <c r="D273" s="68"/>
      <c r="E273" s="67"/>
      <c r="F273" s="69"/>
      <c r="G273" s="69"/>
      <c r="H273" s="70"/>
      <c r="I273" s="98"/>
      <c r="J273" s="69"/>
      <c r="K273" s="70"/>
      <c r="L273" s="24"/>
    </row>
    <row r="274" spans="1:12" s="21" customFormat="1" ht="15" x14ac:dyDescent="0.2">
      <c r="A274" s="72"/>
      <c r="B274" s="223" t="s">
        <v>57</v>
      </c>
      <c r="C274" s="73" t="s">
        <v>397</v>
      </c>
      <c r="D274" s="224">
        <v>561</v>
      </c>
      <c r="E274" s="225" t="s">
        <v>289</v>
      </c>
      <c r="F274" s="75"/>
      <c r="G274" s="75"/>
      <c r="H274" s="76">
        <f t="shared" ref="H274" si="113">SUM(F274,G274)*D274</f>
        <v>0</v>
      </c>
      <c r="I274" s="159">
        <f t="shared" ref="I274" si="114">TRUNC(F274*(1+$K$4),2)</f>
        <v>0</v>
      </c>
      <c r="J274" s="159">
        <f>TRUNC(G274*(1+$K$4),2)</f>
        <v>0</v>
      </c>
      <c r="K274" s="237">
        <f t="shared" ref="K274" si="115">SUM(I274:J274)*D274</f>
        <v>0</v>
      </c>
    </row>
    <row r="275" spans="1:12" s="21" customFormat="1" ht="15" x14ac:dyDescent="0.2">
      <c r="A275" s="65"/>
      <c r="B275" s="66" t="s">
        <v>312</v>
      </c>
      <c r="C275" s="67" t="s">
        <v>313</v>
      </c>
      <c r="D275" s="68"/>
      <c r="E275" s="67"/>
      <c r="F275" s="69"/>
      <c r="G275" s="69"/>
      <c r="H275" s="70"/>
      <c r="I275" s="98"/>
      <c r="J275" s="69"/>
      <c r="K275" s="70"/>
    </row>
    <row r="276" spans="1:12" s="21" customFormat="1" ht="15" x14ac:dyDescent="0.2">
      <c r="A276" s="72"/>
      <c r="B276" s="223" t="s">
        <v>206</v>
      </c>
      <c r="C276" s="73" t="s">
        <v>314</v>
      </c>
      <c r="D276" s="77"/>
      <c r="E276" s="73"/>
      <c r="F276" s="78"/>
      <c r="G276" s="79"/>
      <c r="H276" s="80"/>
      <c r="I276" s="139"/>
      <c r="J276" s="82"/>
      <c r="K276" s="76"/>
    </row>
    <row r="277" spans="1:12" s="21" customFormat="1" ht="30" x14ac:dyDescent="0.2">
      <c r="A277" s="72"/>
      <c r="B277" s="223" t="s">
        <v>315</v>
      </c>
      <c r="C277" s="73" t="s">
        <v>977</v>
      </c>
      <c r="D277" s="224">
        <v>1</v>
      </c>
      <c r="E277" s="225" t="s">
        <v>395</v>
      </c>
      <c r="F277" s="75"/>
      <c r="G277" s="75"/>
      <c r="H277" s="83">
        <f>SUM(F277,G277)*D277</f>
        <v>0</v>
      </c>
      <c r="I277" s="159">
        <f t="shared" ref="I277" si="116">TRUNC(F277*(1+$K$4),2)</f>
        <v>0</v>
      </c>
      <c r="J277" s="159">
        <f>TRUNC(G277*(1+$K$4),2)</f>
        <v>0</v>
      </c>
      <c r="K277" s="237">
        <f t="shared" ref="K277:K284" si="117">SUM(I277:J277)*D277</f>
        <v>0</v>
      </c>
    </row>
    <row r="278" spans="1:12" s="21" customFormat="1" ht="15" x14ac:dyDescent="0.2">
      <c r="A278" s="72"/>
      <c r="B278" s="223" t="s">
        <v>207</v>
      </c>
      <c r="C278" s="73" t="s">
        <v>317</v>
      </c>
      <c r="D278" s="224"/>
      <c r="E278" s="225"/>
      <c r="F278" s="82"/>
      <c r="G278" s="82"/>
      <c r="H278" s="76"/>
      <c r="I278" s="172"/>
      <c r="J278" s="159"/>
      <c r="K278" s="237"/>
      <c r="L278" s="24"/>
    </row>
    <row r="279" spans="1:12" s="21" customFormat="1" ht="30" x14ac:dyDescent="0.2">
      <c r="A279" s="72"/>
      <c r="B279" s="223" t="s">
        <v>318</v>
      </c>
      <c r="C279" s="73" t="s">
        <v>978</v>
      </c>
      <c r="D279" s="224">
        <v>7</v>
      </c>
      <c r="E279" s="225" t="s">
        <v>289</v>
      </c>
      <c r="F279" s="75"/>
      <c r="G279" s="75"/>
      <c r="H279" s="83">
        <f>SUM(F279,G279)*D279</f>
        <v>0</v>
      </c>
      <c r="I279" s="159">
        <f t="shared" ref="I279" si="118">TRUNC(F279*(1+$K$4),2)</f>
        <v>0</v>
      </c>
      <c r="J279" s="159">
        <f>TRUNC(G279*(1+$K$4),2)</f>
        <v>0</v>
      </c>
      <c r="K279" s="237">
        <f t="shared" si="117"/>
        <v>0</v>
      </c>
    </row>
    <row r="280" spans="1:12" s="21" customFormat="1" ht="15" x14ac:dyDescent="0.2">
      <c r="A280" s="72"/>
      <c r="B280" s="223" t="s">
        <v>208</v>
      </c>
      <c r="C280" s="73" t="s">
        <v>321</v>
      </c>
      <c r="D280" s="224"/>
      <c r="E280" s="225"/>
      <c r="F280" s="82"/>
      <c r="G280" s="82"/>
      <c r="H280" s="83"/>
      <c r="I280" s="172"/>
      <c r="J280" s="159"/>
      <c r="K280" s="237"/>
    </row>
    <row r="281" spans="1:12" s="21" customFormat="1" ht="15" x14ac:dyDescent="0.2">
      <c r="A281" s="72"/>
      <c r="B281" s="223" t="s">
        <v>398</v>
      </c>
      <c r="C281" s="73" t="s">
        <v>979</v>
      </c>
      <c r="D281" s="224">
        <v>1</v>
      </c>
      <c r="E281" s="225" t="s">
        <v>395</v>
      </c>
      <c r="F281" s="75"/>
      <c r="G281" s="75"/>
      <c r="H281" s="76">
        <f>SUM(F281,G281)*D281</f>
        <v>0</v>
      </c>
      <c r="I281" s="159">
        <f t="shared" ref="I281:I284" si="119">TRUNC(F281*(1+$K$4),2)</f>
        <v>0</v>
      </c>
      <c r="J281" s="159">
        <f t="shared" ref="J281:J284" si="120">TRUNC(G281*(1+$K$4),2)</f>
        <v>0</v>
      </c>
      <c r="K281" s="237">
        <f t="shared" si="117"/>
        <v>0</v>
      </c>
    </row>
    <row r="282" spans="1:12" s="21" customFormat="1" ht="15" x14ac:dyDescent="0.2">
      <c r="A282" s="72"/>
      <c r="B282" s="223" t="s">
        <v>209</v>
      </c>
      <c r="C282" s="73" t="s">
        <v>1038</v>
      </c>
      <c r="D282" s="224">
        <v>1</v>
      </c>
      <c r="E282" s="225" t="s">
        <v>395</v>
      </c>
      <c r="F282" s="75"/>
      <c r="G282" s="75"/>
      <c r="H282" s="76">
        <f>SUM(F282,G282)*D282</f>
        <v>0</v>
      </c>
      <c r="I282" s="159">
        <f t="shared" si="119"/>
        <v>0</v>
      </c>
      <c r="J282" s="159">
        <f t="shared" si="120"/>
        <v>0</v>
      </c>
      <c r="K282" s="237">
        <f t="shared" ref="K282" si="121">SUM(I282:J282)*D282</f>
        <v>0</v>
      </c>
    </row>
    <row r="283" spans="1:12" s="21" customFormat="1" ht="30" x14ac:dyDescent="0.2">
      <c r="A283" s="72"/>
      <c r="B283" s="223" t="s">
        <v>209</v>
      </c>
      <c r="C283" s="73" t="s">
        <v>1039</v>
      </c>
      <c r="D283" s="224">
        <v>2</v>
      </c>
      <c r="E283" s="225" t="s">
        <v>395</v>
      </c>
      <c r="F283" s="75"/>
      <c r="G283" s="75"/>
      <c r="H283" s="83">
        <f>SUM(F283,G283)*D283</f>
        <v>0</v>
      </c>
      <c r="I283" s="159">
        <f t="shared" si="119"/>
        <v>0</v>
      </c>
      <c r="J283" s="159">
        <f t="shared" si="120"/>
        <v>0</v>
      </c>
      <c r="K283" s="237">
        <f t="shared" si="117"/>
        <v>0</v>
      </c>
    </row>
    <row r="284" spans="1:12" s="21" customFormat="1" ht="30" x14ac:dyDescent="0.2">
      <c r="A284" s="72"/>
      <c r="B284" s="223" t="s">
        <v>210</v>
      </c>
      <c r="C284" s="73" t="s">
        <v>1040</v>
      </c>
      <c r="D284" s="224">
        <v>1</v>
      </c>
      <c r="E284" s="225" t="s">
        <v>395</v>
      </c>
      <c r="F284" s="75"/>
      <c r="G284" s="75"/>
      <c r="H284" s="83">
        <f>SUM(F284,G284)*D284</f>
        <v>0</v>
      </c>
      <c r="I284" s="159">
        <f t="shared" si="119"/>
        <v>0</v>
      </c>
      <c r="J284" s="159">
        <f t="shared" si="120"/>
        <v>0</v>
      </c>
      <c r="K284" s="237">
        <f t="shared" si="117"/>
        <v>0</v>
      </c>
    </row>
    <row r="285" spans="1:12" s="21" customFormat="1" ht="15" x14ac:dyDescent="0.2">
      <c r="A285" s="65"/>
      <c r="B285" s="66" t="s">
        <v>324</v>
      </c>
      <c r="C285" s="67" t="s">
        <v>325</v>
      </c>
      <c r="D285" s="68"/>
      <c r="E285" s="67"/>
      <c r="F285" s="69"/>
      <c r="G285" s="69"/>
      <c r="H285" s="70"/>
      <c r="I285" s="98"/>
      <c r="J285" s="69"/>
      <c r="K285" s="70"/>
    </row>
    <row r="286" spans="1:12" s="21" customFormat="1" ht="15" x14ac:dyDescent="0.2">
      <c r="A286" s="72"/>
      <c r="B286" s="223" t="s">
        <v>77</v>
      </c>
      <c r="C286" s="73" t="s">
        <v>399</v>
      </c>
      <c r="D286" s="224">
        <v>561</v>
      </c>
      <c r="E286" s="225" t="s">
        <v>289</v>
      </c>
      <c r="F286" s="75"/>
      <c r="G286" s="75"/>
      <c r="H286" s="76">
        <f t="shared" ref="H286:H291" si="122">SUM(F286,G286)*D286</f>
        <v>0</v>
      </c>
      <c r="I286" s="159">
        <f t="shared" ref="I286:I291" si="123">TRUNC(F286*(1+$K$4),2)</f>
        <v>0</v>
      </c>
      <c r="J286" s="159">
        <f t="shared" ref="J286:J291" si="124">TRUNC(G286*(1+$K$4),2)</f>
        <v>0</v>
      </c>
      <c r="K286" s="237">
        <f t="shared" ref="K286:K291" si="125">SUM(I286:J286)*D286</f>
        <v>0</v>
      </c>
    </row>
    <row r="287" spans="1:12" s="21" customFormat="1" ht="15" x14ac:dyDescent="0.2">
      <c r="A287" s="72"/>
      <c r="B287" s="223" t="s">
        <v>78</v>
      </c>
      <c r="C287" s="73" t="s">
        <v>400</v>
      </c>
      <c r="D287" s="224">
        <v>692</v>
      </c>
      <c r="E287" s="225" t="s">
        <v>289</v>
      </c>
      <c r="F287" s="75"/>
      <c r="G287" s="75"/>
      <c r="H287" s="76">
        <f t="shared" si="122"/>
        <v>0</v>
      </c>
      <c r="I287" s="159">
        <f t="shared" si="123"/>
        <v>0</v>
      </c>
      <c r="J287" s="159">
        <f t="shared" si="124"/>
        <v>0</v>
      </c>
      <c r="K287" s="237">
        <f t="shared" si="125"/>
        <v>0</v>
      </c>
    </row>
    <row r="288" spans="1:12" s="21" customFormat="1" ht="30" x14ac:dyDescent="0.2">
      <c r="A288" s="72"/>
      <c r="B288" s="223" t="s">
        <v>80</v>
      </c>
      <c r="C288" s="73" t="s">
        <v>401</v>
      </c>
      <c r="D288" s="224">
        <v>227</v>
      </c>
      <c r="E288" s="225" t="s">
        <v>289</v>
      </c>
      <c r="F288" s="75"/>
      <c r="G288" s="75"/>
      <c r="H288" s="76">
        <f t="shared" si="122"/>
        <v>0</v>
      </c>
      <c r="I288" s="159">
        <f t="shared" si="123"/>
        <v>0</v>
      </c>
      <c r="J288" s="159">
        <f t="shared" si="124"/>
        <v>0</v>
      </c>
      <c r="K288" s="237">
        <f t="shared" si="125"/>
        <v>0</v>
      </c>
    </row>
    <row r="289" spans="1:11" s="32" customFormat="1" ht="15" x14ac:dyDescent="0.2">
      <c r="A289" s="72"/>
      <c r="B289" s="223" t="s">
        <v>82</v>
      </c>
      <c r="C289" s="73" t="s">
        <v>328</v>
      </c>
      <c r="D289" s="224">
        <v>7</v>
      </c>
      <c r="E289" s="225" t="s">
        <v>289</v>
      </c>
      <c r="F289" s="75"/>
      <c r="G289" s="75"/>
      <c r="H289" s="76">
        <f t="shared" si="122"/>
        <v>0</v>
      </c>
      <c r="I289" s="159">
        <f t="shared" si="123"/>
        <v>0</v>
      </c>
      <c r="J289" s="159">
        <f t="shared" si="124"/>
        <v>0</v>
      </c>
      <c r="K289" s="237">
        <f t="shared" si="125"/>
        <v>0</v>
      </c>
    </row>
    <row r="290" spans="1:11" s="21" customFormat="1" ht="15" x14ac:dyDescent="0.2">
      <c r="A290" s="72"/>
      <c r="B290" s="223" t="s">
        <v>84</v>
      </c>
      <c r="C290" s="73" t="s">
        <v>1002</v>
      </c>
      <c r="D290" s="224">
        <v>7</v>
      </c>
      <c r="E290" s="225" t="s">
        <v>289</v>
      </c>
      <c r="F290" s="75"/>
      <c r="G290" s="75"/>
      <c r="H290" s="76">
        <f t="shared" si="122"/>
        <v>0</v>
      </c>
      <c r="I290" s="159">
        <f t="shared" si="123"/>
        <v>0</v>
      </c>
      <c r="J290" s="159">
        <f t="shared" si="124"/>
        <v>0</v>
      </c>
      <c r="K290" s="237">
        <f t="shared" si="125"/>
        <v>0</v>
      </c>
    </row>
    <row r="291" spans="1:11" s="21" customFormat="1" ht="15" x14ac:dyDescent="0.2">
      <c r="A291" s="84"/>
      <c r="B291" s="85" t="s">
        <v>86</v>
      </c>
      <c r="C291" s="86" t="s">
        <v>1003</v>
      </c>
      <c r="D291" s="87">
        <v>4</v>
      </c>
      <c r="E291" s="88" t="s">
        <v>289</v>
      </c>
      <c r="F291" s="89"/>
      <c r="G291" s="89"/>
      <c r="H291" s="90">
        <f t="shared" si="122"/>
        <v>0</v>
      </c>
      <c r="I291" s="159">
        <f t="shared" si="123"/>
        <v>0</v>
      </c>
      <c r="J291" s="159">
        <f t="shared" si="124"/>
        <v>0</v>
      </c>
      <c r="K291" s="247">
        <f t="shared" si="125"/>
        <v>0</v>
      </c>
    </row>
    <row r="292" spans="1:11" s="21" customFormat="1" ht="15" x14ac:dyDescent="0.2">
      <c r="A292" s="91"/>
      <c r="B292" s="92"/>
      <c r="C292" s="93" t="s">
        <v>329</v>
      </c>
      <c r="D292" s="94"/>
      <c r="E292" s="93"/>
      <c r="F292" s="95">
        <f>SUMPRODUCT(D253:D291,F253:F291)</f>
        <v>0</v>
      </c>
      <c r="G292" s="95">
        <f>SUMPRODUCT(D253:D291,G253:G291)</f>
        <v>0</v>
      </c>
      <c r="H292" s="96">
        <f>SUM(H253:H291)</f>
        <v>0</v>
      </c>
      <c r="I292" s="95">
        <f>SUMPRODUCT(I252:I291,D252:D291)</f>
        <v>0</v>
      </c>
      <c r="J292" s="95">
        <f>SUMPRODUCT(J252:J291,D252:D291)</f>
        <v>0</v>
      </c>
      <c r="K292" s="96">
        <f>SUM(K252:K291)</f>
        <v>0</v>
      </c>
    </row>
    <row r="293" spans="1:11" s="21" customFormat="1" ht="15" x14ac:dyDescent="0.2">
      <c r="A293" s="55"/>
      <c r="B293" s="56" t="s">
        <v>330</v>
      </c>
      <c r="C293" s="57" t="s">
        <v>331</v>
      </c>
      <c r="D293" s="58"/>
      <c r="E293" s="57"/>
      <c r="F293" s="59"/>
      <c r="G293" s="60"/>
      <c r="H293" s="61"/>
      <c r="I293" s="97"/>
      <c r="J293" s="63"/>
      <c r="K293" s="64"/>
    </row>
    <row r="294" spans="1:11" s="21" customFormat="1" ht="15" x14ac:dyDescent="0.2">
      <c r="A294" s="65"/>
      <c r="B294" s="66" t="s">
        <v>286</v>
      </c>
      <c r="C294" s="67" t="s">
        <v>332</v>
      </c>
      <c r="D294" s="68"/>
      <c r="E294" s="67"/>
      <c r="F294" s="69"/>
      <c r="G294" s="69"/>
      <c r="H294" s="70"/>
      <c r="I294" s="98"/>
      <c r="J294" s="69"/>
      <c r="K294" s="70"/>
    </row>
    <row r="295" spans="1:11" s="21" customFormat="1" ht="15" x14ac:dyDescent="0.2">
      <c r="A295" s="72"/>
      <c r="B295" s="223" t="s">
        <v>10</v>
      </c>
      <c r="C295" s="73" t="s">
        <v>333</v>
      </c>
      <c r="D295" s="224">
        <v>8</v>
      </c>
      <c r="E295" s="225" t="s">
        <v>11</v>
      </c>
      <c r="F295" s="75"/>
      <c r="G295" s="75"/>
      <c r="H295" s="76">
        <f t="shared" ref="H295" si="126">SUM(F295,G295)*D295</f>
        <v>0</v>
      </c>
      <c r="I295" s="159">
        <f t="shared" ref="I295" si="127">TRUNC(F295*(1+$K$4),2)</f>
        <v>0</v>
      </c>
      <c r="J295" s="159">
        <f t="shared" ref="J295" si="128">TRUNC(G295*(1+$K$4),2)</f>
        <v>0</v>
      </c>
      <c r="K295" s="237">
        <f t="shared" ref="K295" si="129">SUM(I295:J295)*D295</f>
        <v>0</v>
      </c>
    </row>
    <row r="296" spans="1:11" s="21" customFormat="1" ht="15" x14ac:dyDescent="0.2">
      <c r="A296" s="72"/>
      <c r="B296" s="223" t="s">
        <v>12</v>
      </c>
      <c r="C296" s="73" t="s">
        <v>403</v>
      </c>
      <c r="D296" s="224"/>
      <c r="E296" s="225"/>
      <c r="F296" s="82"/>
      <c r="G296" s="82"/>
      <c r="H296" s="83"/>
      <c r="I296" s="172"/>
      <c r="J296" s="159"/>
      <c r="K296" s="237"/>
    </row>
    <row r="297" spans="1:11" s="21" customFormat="1" ht="15" x14ac:dyDescent="0.2">
      <c r="A297" s="72"/>
      <c r="B297" s="223" t="s">
        <v>351</v>
      </c>
      <c r="C297" s="73" t="s">
        <v>1041</v>
      </c>
      <c r="D297" s="224">
        <v>44</v>
      </c>
      <c r="E297" s="225" t="s">
        <v>289</v>
      </c>
      <c r="F297" s="75"/>
      <c r="G297" s="75"/>
      <c r="H297" s="83">
        <f>SUM(F297,G297)*D297</f>
        <v>0</v>
      </c>
      <c r="I297" s="159">
        <f t="shared" ref="I297:I301" si="130">TRUNC(F297*(1+$K$4),2)</f>
        <v>0</v>
      </c>
      <c r="J297" s="159">
        <f t="shared" ref="J297:J301" si="131">TRUNC(G297*(1+$K$4),2)</f>
        <v>0</v>
      </c>
      <c r="K297" s="237">
        <f t="shared" ref="K297:K301" si="132">SUM(I297:J297)*D297</f>
        <v>0</v>
      </c>
    </row>
    <row r="298" spans="1:11" s="21" customFormat="1" ht="15" x14ac:dyDescent="0.2">
      <c r="A298" s="72"/>
      <c r="B298" s="223" t="s">
        <v>353</v>
      </c>
      <c r="C298" s="73" t="s">
        <v>1015</v>
      </c>
      <c r="D298" s="224">
        <v>1</v>
      </c>
      <c r="E298" s="225" t="s">
        <v>395</v>
      </c>
      <c r="F298" s="75"/>
      <c r="G298" s="75"/>
      <c r="H298" s="83">
        <f>SUM(F298,G298)*D298</f>
        <v>0</v>
      </c>
      <c r="I298" s="159">
        <f t="shared" si="130"/>
        <v>0</v>
      </c>
      <c r="J298" s="159">
        <f t="shared" si="131"/>
        <v>0</v>
      </c>
      <c r="K298" s="237">
        <f t="shared" si="132"/>
        <v>0</v>
      </c>
    </row>
    <row r="299" spans="1:11" s="21" customFormat="1" ht="30" x14ac:dyDescent="0.2">
      <c r="A299" s="72"/>
      <c r="B299" s="223" t="s">
        <v>355</v>
      </c>
      <c r="C299" s="73" t="s">
        <v>1000</v>
      </c>
      <c r="D299" s="224">
        <v>2</v>
      </c>
      <c r="E299" s="225" t="s">
        <v>395</v>
      </c>
      <c r="F299" s="75"/>
      <c r="G299" s="75"/>
      <c r="H299" s="83">
        <f>SUM(F299,G299)*D299</f>
        <v>0</v>
      </c>
      <c r="I299" s="159">
        <f t="shared" si="130"/>
        <v>0</v>
      </c>
      <c r="J299" s="159">
        <f t="shared" si="131"/>
        <v>0</v>
      </c>
      <c r="K299" s="237">
        <f t="shared" si="132"/>
        <v>0</v>
      </c>
    </row>
    <row r="300" spans="1:11" s="21" customFormat="1" ht="45" x14ac:dyDescent="0.2">
      <c r="A300" s="72"/>
      <c r="B300" s="223" t="s">
        <v>72</v>
      </c>
      <c r="C300" s="73" t="s">
        <v>1017</v>
      </c>
      <c r="D300" s="224">
        <v>28</v>
      </c>
      <c r="E300" s="225" t="s">
        <v>289</v>
      </c>
      <c r="F300" s="75"/>
      <c r="G300" s="75"/>
      <c r="H300" s="76">
        <f t="shared" ref="H300:H301" si="133">SUM(F300,G300)*D300</f>
        <v>0</v>
      </c>
      <c r="I300" s="159">
        <f t="shared" si="130"/>
        <v>0</v>
      </c>
      <c r="J300" s="159">
        <f t="shared" si="131"/>
        <v>0</v>
      </c>
      <c r="K300" s="237">
        <f t="shared" si="132"/>
        <v>0</v>
      </c>
    </row>
    <row r="301" spans="1:11" s="21" customFormat="1" ht="15" x14ac:dyDescent="0.2">
      <c r="A301" s="72"/>
      <c r="B301" s="223" t="s">
        <v>129</v>
      </c>
      <c r="C301" s="73" t="s">
        <v>404</v>
      </c>
      <c r="D301" s="224">
        <v>1</v>
      </c>
      <c r="E301" s="225" t="s">
        <v>395</v>
      </c>
      <c r="F301" s="75"/>
      <c r="G301" s="75"/>
      <c r="H301" s="76">
        <f t="shared" si="133"/>
        <v>0</v>
      </c>
      <c r="I301" s="159">
        <f t="shared" si="130"/>
        <v>0</v>
      </c>
      <c r="J301" s="159">
        <f t="shared" si="131"/>
        <v>0</v>
      </c>
      <c r="K301" s="237">
        <f t="shared" si="132"/>
        <v>0</v>
      </c>
    </row>
    <row r="302" spans="1:11" s="21" customFormat="1" ht="15" x14ac:dyDescent="0.2">
      <c r="A302" s="65"/>
      <c r="B302" s="66" t="s">
        <v>298</v>
      </c>
      <c r="C302" s="67" t="s">
        <v>405</v>
      </c>
      <c r="D302" s="68"/>
      <c r="E302" s="67"/>
      <c r="F302" s="69"/>
      <c r="G302" s="69"/>
      <c r="H302" s="70"/>
      <c r="I302" s="98"/>
      <c r="J302" s="69"/>
      <c r="K302" s="70"/>
    </row>
    <row r="303" spans="1:11" s="21" customFormat="1" ht="15" x14ac:dyDescent="0.2">
      <c r="A303" s="72"/>
      <c r="B303" s="223" t="s">
        <v>14</v>
      </c>
      <c r="C303" s="73" t="s">
        <v>1042</v>
      </c>
      <c r="D303" s="224">
        <v>12</v>
      </c>
      <c r="E303" s="225" t="s">
        <v>289</v>
      </c>
      <c r="F303" s="75"/>
      <c r="G303" s="75"/>
      <c r="H303" s="76">
        <f>SUM(F303,G303)*D303</f>
        <v>0</v>
      </c>
      <c r="I303" s="159">
        <f t="shared" ref="I303:I304" si="134">TRUNC(F303*(1+$K$4),2)</f>
        <v>0</v>
      </c>
      <c r="J303" s="159">
        <f t="shared" ref="J303:J304" si="135">TRUNC(G303*(1+$K$4),2)</f>
        <v>0</v>
      </c>
      <c r="K303" s="237">
        <f t="shared" ref="K303:K304" si="136">SUM(I303:J303)*D303</f>
        <v>0</v>
      </c>
    </row>
    <row r="304" spans="1:11" s="32" customFormat="1" ht="15" x14ac:dyDescent="0.2">
      <c r="A304" s="72"/>
      <c r="B304" s="223" t="s">
        <v>17</v>
      </c>
      <c r="C304" s="73" t="s">
        <v>1043</v>
      </c>
      <c r="D304" s="224">
        <v>40</v>
      </c>
      <c r="E304" s="225" t="s">
        <v>289</v>
      </c>
      <c r="F304" s="75"/>
      <c r="G304" s="75"/>
      <c r="H304" s="76">
        <f>SUM(F304,G304)*D304</f>
        <v>0</v>
      </c>
      <c r="I304" s="159">
        <f t="shared" si="134"/>
        <v>0</v>
      </c>
      <c r="J304" s="159">
        <f t="shared" si="135"/>
        <v>0</v>
      </c>
      <c r="K304" s="237">
        <f t="shared" si="136"/>
        <v>0</v>
      </c>
    </row>
    <row r="305" spans="1:11" s="21" customFormat="1" ht="15" x14ac:dyDescent="0.2">
      <c r="A305" s="65"/>
      <c r="B305" s="66" t="s">
        <v>303</v>
      </c>
      <c r="C305" s="67" t="s">
        <v>408</v>
      </c>
      <c r="D305" s="68"/>
      <c r="E305" s="67"/>
      <c r="F305" s="69"/>
      <c r="G305" s="69"/>
      <c r="H305" s="70"/>
      <c r="I305" s="98"/>
      <c r="J305" s="69"/>
      <c r="K305" s="70"/>
    </row>
    <row r="306" spans="1:11" s="21" customFormat="1" ht="45" x14ac:dyDescent="0.2">
      <c r="A306" s="84"/>
      <c r="B306" s="85" t="s">
        <v>26</v>
      </c>
      <c r="C306" s="86" t="s">
        <v>991</v>
      </c>
      <c r="D306" s="87">
        <v>13</v>
      </c>
      <c r="E306" s="88" t="s">
        <v>289</v>
      </c>
      <c r="F306" s="89"/>
      <c r="G306" s="89"/>
      <c r="H306" s="90">
        <f>SUM(F306,G306)*D306</f>
        <v>0</v>
      </c>
      <c r="I306" s="159">
        <f t="shared" ref="I306" si="137">TRUNC(F306*(1+$K$4),2)</f>
        <v>0</v>
      </c>
      <c r="J306" s="159">
        <f t="shared" ref="J306" si="138">TRUNC(G306*(1+$K$4),2)</f>
        <v>0</v>
      </c>
      <c r="K306" s="247">
        <f t="shared" ref="K306" si="139">SUM(I306:J306)*D306</f>
        <v>0</v>
      </c>
    </row>
    <row r="307" spans="1:11" s="21" customFormat="1" ht="15" x14ac:dyDescent="0.2">
      <c r="A307" s="91"/>
      <c r="B307" s="92"/>
      <c r="C307" s="93"/>
      <c r="D307" s="94"/>
      <c r="E307" s="93"/>
      <c r="F307" s="95">
        <f>SUMPRODUCT(D295:D306,F295:F306)</f>
        <v>0</v>
      </c>
      <c r="G307" s="95">
        <f>SUMPRODUCT(D295:D306,G295:G306)</f>
        <v>0</v>
      </c>
      <c r="H307" s="96">
        <f>SUM(H295:H306)</f>
        <v>0</v>
      </c>
      <c r="I307" s="95">
        <f>SUMPRODUCT(I295:I306,D295:D306)</f>
        <v>0</v>
      </c>
      <c r="J307" s="95">
        <f>SUMPRODUCT(J295:J306,D295:D306)</f>
        <v>0</v>
      </c>
      <c r="K307" s="96">
        <f>SUM(K295:K306)</f>
        <v>0</v>
      </c>
    </row>
    <row r="308" spans="1:11" s="21" customFormat="1" ht="15" x14ac:dyDescent="0.2">
      <c r="A308" s="55"/>
      <c r="B308" s="56" t="s">
        <v>334</v>
      </c>
      <c r="C308" s="57" t="s">
        <v>335</v>
      </c>
      <c r="D308" s="58"/>
      <c r="E308" s="57"/>
      <c r="F308" s="59"/>
      <c r="G308" s="60"/>
      <c r="H308" s="61"/>
      <c r="I308" s="97"/>
      <c r="J308" s="63"/>
      <c r="K308" s="64"/>
    </row>
    <row r="309" spans="1:11" s="21" customFormat="1" ht="15" x14ac:dyDescent="0.2">
      <c r="A309" s="65"/>
      <c r="B309" s="66" t="s">
        <v>286</v>
      </c>
      <c r="C309" s="67" t="s">
        <v>336</v>
      </c>
      <c r="D309" s="68"/>
      <c r="E309" s="67"/>
      <c r="F309" s="69"/>
      <c r="G309" s="69"/>
      <c r="H309" s="70"/>
      <c r="I309" s="98"/>
      <c r="J309" s="69"/>
      <c r="K309" s="70"/>
    </row>
    <row r="310" spans="1:11" s="21" customFormat="1" ht="15" x14ac:dyDescent="0.2">
      <c r="A310" s="72"/>
      <c r="B310" s="223" t="s">
        <v>10</v>
      </c>
      <c r="C310" s="99" t="s">
        <v>337</v>
      </c>
      <c r="D310" s="100"/>
      <c r="E310" s="99"/>
      <c r="F310" s="101"/>
      <c r="G310" s="101"/>
      <c r="H310" s="102"/>
      <c r="I310" s="103"/>
      <c r="J310" s="101"/>
      <c r="K310" s="102"/>
    </row>
    <row r="311" spans="1:11" s="21" customFormat="1" ht="15" x14ac:dyDescent="0.2">
      <c r="A311" s="72"/>
      <c r="B311" s="223" t="s">
        <v>338</v>
      </c>
      <c r="C311" s="99" t="s">
        <v>339</v>
      </c>
      <c r="D311" s="224">
        <v>13</v>
      </c>
      <c r="E311" s="225" t="s">
        <v>11</v>
      </c>
      <c r="F311" s="104"/>
      <c r="G311" s="104"/>
      <c r="H311" s="76">
        <f t="shared" ref="H311:H316" si="140">SUM(F311,G311)*D311</f>
        <v>0</v>
      </c>
      <c r="I311" s="159">
        <f t="shared" ref="I311:I316" si="141">TRUNC(F311*(1+$K$4),2)</f>
        <v>0</v>
      </c>
      <c r="J311" s="159">
        <f t="shared" ref="J311:J316" si="142">TRUNC(G311*(1+$K$4),2)</f>
        <v>0</v>
      </c>
      <c r="K311" s="237">
        <f t="shared" ref="K311:K332" si="143">SUM(I311:J311)*D311</f>
        <v>0</v>
      </c>
    </row>
    <row r="312" spans="1:11" s="21" customFormat="1" ht="15" x14ac:dyDescent="0.2">
      <c r="A312" s="72"/>
      <c r="B312" s="223" t="s">
        <v>340</v>
      </c>
      <c r="C312" s="99" t="s">
        <v>341</v>
      </c>
      <c r="D312" s="224">
        <v>1</v>
      </c>
      <c r="E312" s="225" t="s">
        <v>11</v>
      </c>
      <c r="F312" s="104"/>
      <c r="G312" s="104"/>
      <c r="H312" s="76">
        <f t="shared" si="140"/>
        <v>0</v>
      </c>
      <c r="I312" s="159">
        <f t="shared" si="141"/>
        <v>0</v>
      </c>
      <c r="J312" s="159">
        <f t="shared" si="142"/>
        <v>0</v>
      </c>
      <c r="K312" s="237">
        <f t="shared" si="143"/>
        <v>0</v>
      </c>
    </row>
    <row r="313" spans="1:11" s="21" customFormat="1" ht="15" x14ac:dyDescent="0.2">
      <c r="A313" s="72"/>
      <c r="B313" s="223" t="s">
        <v>342</v>
      </c>
      <c r="C313" s="99" t="s">
        <v>343</v>
      </c>
      <c r="D313" s="224">
        <v>1</v>
      </c>
      <c r="E313" s="225" t="s">
        <v>11</v>
      </c>
      <c r="F313" s="104"/>
      <c r="G313" s="104"/>
      <c r="H313" s="76">
        <f>SUM(F313,G313)*D313</f>
        <v>0</v>
      </c>
      <c r="I313" s="159">
        <f t="shared" si="141"/>
        <v>0</v>
      </c>
      <c r="J313" s="159">
        <f t="shared" si="142"/>
        <v>0</v>
      </c>
      <c r="K313" s="237">
        <f t="shared" si="143"/>
        <v>0</v>
      </c>
    </row>
    <row r="314" spans="1:11" s="21" customFormat="1" ht="15" x14ac:dyDescent="0.2">
      <c r="A314" s="72"/>
      <c r="B314" s="223" t="s">
        <v>344</v>
      </c>
      <c r="C314" s="99" t="s">
        <v>345</v>
      </c>
      <c r="D314" s="224">
        <v>2</v>
      </c>
      <c r="E314" s="225" t="s">
        <v>11</v>
      </c>
      <c r="F314" s="104"/>
      <c r="G314" s="104"/>
      <c r="H314" s="76">
        <f>SUM(F315,G314)*D314</f>
        <v>0</v>
      </c>
      <c r="I314" s="159">
        <f t="shared" si="141"/>
        <v>0</v>
      </c>
      <c r="J314" s="159">
        <f t="shared" si="142"/>
        <v>0</v>
      </c>
      <c r="K314" s="237">
        <f t="shared" si="143"/>
        <v>0</v>
      </c>
    </row>
    <row r="315" spans="1:11" s="21" customFormat="1" ht="15" x14ac:dyDescent="0.2">
      <c r="A315" s="72"/>
      <c r="B315" s="223" t="s">
        <v>346</v>
      </c>
      <c r="C315" s="99" t="s">
        <v>347</v>
      </c>
      <c r="D315" s="224">
        <v>3</v>
      </c>
      <c r="E315" s="225" t="s">
        <v>11</v>
      </c>
      <c r="F315" s="104"/>
      <c r="G315" s="104"/>
      <c r="H315" s="76">
        <f>SUM(F316,G315)*D315</f>
        <v>0</v>
      </c>
      <c r="I315" s="159">
        <f t="shared" si="141"/>
        <v>0</v>
      </c>
      <c r="J315" s="159">
        <f t="shared" si="142"/>
        <v>0</v>
      </c>
      <c r="K315" s="237">
        <f t="shared" si="143"/>
        <v>0</v>
      </c>
    </row>
    <row r="316" spans="1:11" s="21" customFormat="1" ht="15" x14ac:dyDescent="0.2">
      <c r="A316" s="72"/>
      <c r="B316" s="223" t="s">
        <v>348</v>
      </c>
      <c r="C316" s="99" t="s">
        <v>349</v>
      </c>
      <c r="D316" s="224">
        <v>1</v>
      </c>
      <c r="E316" s="225" t="s">
        <v>11</v>
      </c>
      <c r="F316" s="104"/>
      <c r="G316" s="104"/>
      <c r="H316" s="76">
        <f t="shared" si="140"/>
        <v>0</v>
      </c>
      <c r="I316" s="159">
        <f t="shared" si="141"/>
        <v>0</v>
      </c>
      <c r="J316" s="159">
        <f t="shared" si="142"/>
        <v>0</v>
      </c>
      <c r="K316" s="237">
        <f t="shared" si="143"/>
        <v>0</v>
      </c>
    </row>
    <row r="317" spans="1:11" s="21" customFormat="1" ht="45" x14ac:dyDescent="0.2">
      <c r="A317" s="72"/>
      <c r="B317" s="223" t="s">
        <v>12</v>
      </c>
      <c r="C317" s="99" t="s">
        <v>350</v>
      </c>
      <c r="D317" s="105"/>
      <c r="E317" s="106"/>
      <c r="F317" s="107"/>
      <c r="G317" s="107"/>
      <c r="H317" s="76"/>
      <c r="I317" s="172"/>
      <c r="J317" s="159"/>
      <c r="K317" s="237"/>
    </row>
    <row r="318" spans="1:11" s="21" customFormat="1" ht="15" x14ac:dyDescent="0.2">
      <c r="A318" s="72"/>
      <c r="B318" s="223" t="s">
        <v>351</v>
      </c>
      <c r="C318" s="99" t="s">
        <v>352</v>
      </c>
      <c r="D318" s="224">
        <v>1</v>
      </c>
      <c r="E318" s="225" t="s">
        <v>11</v>
      </c>
      <c r="F318" s="104"/>
      <c r="G318" s="104"/>
      <c r="H318" s="76">
        <f t="shared" ref="H318:H323" si="144">SUM(F318,G318)*D318</f>
        <v>0</v>
      </c>
      <c r="I318" s="159">
        <f t="shared" ref="I318:I323" si="145">TRUNC(F318*(1+$K$4),2)</f>
        <v>0</v>
      </c>
      <c r="J318" s="159">
        <f t="shared" ref="J318:J323" si="146">TRUNC(G318*(1+$K$4),2)</f>
        <v>0</v>
      </c>
      <c r="K318" s="237">
        <f t="shared" si="143"/>
        <v>0</v>
      </c>
    </row>
    <row r="319" spans="1:11" s="21" customFormat="1" ht="15" x14ac:dyDescent="0.2">
      <c r="A319" s="72"/>
      <c r="B319" s="223" t="s">
        <v>353</v>
      </c>
      <c r="C319" s="99" t="s">
        <v>354</v>
      </c>
      <c r="D319" s="224">
        <v>2</v>
      </c>
      <c r="E319" s="225" t="s">
        <v>11</v>
      </c>
      <c r="F319" s="104"/>
      <c r="G319" s="104"/>
      <c r="H319" s="76">
        <f t="shared" si="144"/>
        <v>0</v>
      </c>
      <c r="I319" s="159">
        <f t="shared" si="145"/>
        <v>0</v>
      </c>
      <c r="J319" s="159">
        <f t="shared" si="146"/>
        <v>0</v>
      </c>
      <c r="K319" s="237">
        <f t="shared" si="143"/>
        <v>0</v>
      </c>
    </row>
    <row r="320" spans="1:11" s="21" customFormat="1" ht="15" x14ac:dyDescent="0.2">
      <c r="A320" s="72"/>
      <c r="B320" s="223" t="s">
        <v>355</v>
      </c>
      <c r="C320" s="99" t="s">
        <v>356</v>
      </c>
      <c r="D320" s="224">
        <v>2</v>
      </c>
      <c r="E320" s="225" t="s">
        <v>11</v>
      </c>
      <c r="F320" s="104"/>
      <c r="G320" s="104"/>
      <c r="H320" s="76">
        <f t="shared" si="144"/>
        <v>0</v>
      </c>
      <c r="I320" s="159">
        <f t="shared" si="145"/>
        <v>0</v>
      </c>
      <c r="J320" s="159">
        <f t="shared" si="146"/>
        <v>0</v>
      </c>
      <c r="K320" s="237">
        <f t="shared" si="143"/>
        <v>0</v>
      </c>
    </row>
    <row r="321" spans="1:97" s="21" customFormat="1" ht="15" x14ac:dyDescent="0.2">
      <c r="A321" s="72"/>
      <c r="B321" s="223" t="s">
        <v>357</v>
      </c>
      <c r="C321" s="99" t="s">
        <v>360</v>
      </c>
      <c r="D321" s="224">
        <v>3</v>
      </c>
      <c r="E321" s="225" t="s">
        <v>11</v>
      </c>
      <c r="F321" s="104"/>
      <c r="G321" s="104"/>
      <c r="H321" s="76">
        <f t="shared" si="144"/>
        <v>0</v>
      </c>
      <c r="I321" s="159">
        <f t="shared" si="145"/>
        <v>0</v>
      </c>
      <c r="J321" s="159">
        <f t="shared" si="146"/>
        <v>0</v>
      </c>
      <c r="K321" s="237">
        <f t="shared" si="143"/>
        <v>0</v>
      </c>
    </row>
    <row r="322" spans="1:97" s="21" customFormat="1" ht="15" x14ac:dyDescent="0.2">
      <c r="A322" s="72"/>
      <c r="B322" s="223" t="s">
        <v>359</v>
      </c>
      <c r="C322" s="99" t="s">
        <v>418</v>
      </c>
      <c r="D322" s="224">
        <v>3</v>
      </c>
      <c r="E322" s="225" t="s">
        <v>11</v>
      </c>
      <c r="F322" s="104"/>
      <c r="G322" s="104"/>
      <c r="H322" s="76">
        <f t="shared" si="144"/>
        <v>0</v>
      </c>
      <c r="I322" s="159">
        <f t="shared" si="145"/>
        <v>0</v>
      </c>
      <c r="J322" s="159">
        <f t="shared" si="146"/>
        <v>0</v>
      </c>
      <c r="K322" s="237">
        <f t="shared" si="143"/>
        <v>0</v>
      </c>
    </row>
    <row r="323" spans="1:97" s="21" customFormat="1" ht="15" x14ac:dyDescent="0.2">
      <c r="A323" s="72"/>
      <c r="B323" s="223" t="s">
        <v>879</v>
      </c>
      <c r="C323" s="99" t="s">
        <v>420</v>
      </c>
      <c r="D323" s="224">
        <v>3</v>
      </c>
      <c r="E323" s="225" t="s">
        <v>11</v>
      </c>
      <c r="F323" s="104"/>
      <c r="G323" s="104"/>
      <c r="H323" s="76">
        <f t="shared" si="144"/>
        <v>0</v>
      </c>
      <c r="I323" s="159">
        <f t="shared" si="145"/>
        <v>0</v>
      </c>
      <c r="J323" s="159">
        <f t="shared" si="146"/>
        <v>0</v>
      </c>
      <c r="K323" s="237">
        <f t="shared" si="143"/>
        <v>0</v>
      </c>
    </row>
    <row r="324" spans="1:97" s="21" customFormat="1" ht="45" x14ac:dyDescent="0.2">
      <c r="A324" s="72"/>
      <c r="B324" s="223" t="s">
        <v>72</v>
      </c>
      <c r="C324" s="99" t="s">
        <v>361</v>
      </c>
      <c r="D324" s="105"/>
      <c r="E324" s="106"/>
      <c r="F324" s="107"/>
      <c r="G324" s="107"/>
      <c r="H324" s="76"/>
      <c r="I324" s="172"/>
      <c r="J324" s="159"/>
      <c r="K324" s="237"/>
    </row>
    <row r="325" spans="1:97" s="21" customFormat="1" ht="15" x14ac:dyDescent="0.2">
      <c r="A325" s="72"/>
      <c r="B325" s="223" t="s">
        <v>362</v>
      </c>
      <c r="C325" s="99" t="s">
        <v>363</v>
      </c>
      <c r="D325" s="224">
        <v>1</v>
      </c>
      <c r="E325" s="225" t="s">
        <v>11</v>
      </c>
      <c r="F325" s="104"/>
      <c r="G325" s="104"/>
      <c r="H325" s="76">
        <f t="shared" ref="H325:H332" si="147">SUM(F325,G325)*D325</f>
        <v>0</v>
      </c>
      <c r="I325" s="159">
        <f t="shared" ref="I325:I332" si="148">TRUNC(F325*(1+$K$4),2)</f>
        <v>0</v>
      </c>
      <c r="J325" s="159">
        <f t="shared" ref="J325:J332" si="149">TRUNC(G325*(1+$K$4),2)</f>
        <v>0</v>
      </c>
      <c r="K325" s="237">
        <f t="shared" si="143"/>
        <v>0</v>
      </c>
    </row>
    <row r="326" spans="1:97" s="21" customFormat="1" ht="15" x14ac:dyDescent="0.2">
      <c r="A326" s="72"/>
      <c r="B326" s="223" t="s">
        <v>364</v>
      </c>
      <c r="C326" s="99" t="s">
        <v>365</v>
      </c>
      <c r="D326" s="224">
        <v>1</v>
      </c>
      <c r="E326" s="225" t="s">
        <v>11</v>
      </c>
      <c r="F326" s="104"/>
      <c r="G326" s="104"/>
      <c r="H326" s="76">
        <f t="shared" si="147"/>
        <v>0</v>
      </c>
      <c r="I326" s="159">
        <f t="shared" si="148"/>
        <v>0</v>
      </c>
      <c r="J326" s="159">
        <f t="shared" si="149"/>
        <v>0</v>
      </c>
      <c r="K326" s="237">
        <f t="shared" si="143"/>
        <v>0</v>
      </c>
    </row>
    <row r="327" spans="1:97" s="21" customFormat="1" ht="15" x14ac:dyDescent="0.2">
      <c r="A327" s="72"/>
      <c r="B327" s="223" t="s">
        <v>366</v>
      </c>
      <c r="C327" s="99" t="s">
        <v>367</v>
      </c>
      <c r="D327" s="224">
        <v>1</v>
      </c>
      <c r="E327" s="225" t="s">
        <v>11</v>
      </c>
      <c r="F327" s="104"/>
      <c r="G327" s="104"/>
      <c r="H327" s="76">
        <f t="shared" si="147"/>
        <v>0</v>
      </c>
      <c r="I327" s="159">
        <f t="shared" si="148"/>
        <v>0</v>
      </c>
      <c r="J327" s="159">
        <f t="shared" si="149"/>
        <v>0</v>
      </c>
      <c r="K327" s="237">
        <f t="shared" si="143"/>
        <v>0</v>
      </c>
    </row>
    <row r="328" spans="1:97" s="21" customFormat="1" ht="15" x14ac:dyDescent="0.2">
      <c r="A328" s="72"/>
      <c r="B328" s="223" t="s">
        <v>368</v>
      </c>
      <c r="C328" s="99" t="s">
        <v>369</v>
      </c>
      <c r="D328" s="224">
        <v>1</v>
      </c>
      <c r="E328" s="225" t="s">
        <v>11</v>
      </c>
      <c r="F328" s="104"/>
      <c r="G328" s="104"/>
      <c r="H328" s="76">
        <f t="shared" si="147"/>
        <v>0</v>
      </c>
      <c r="I328" s="159">
        <f t="shared" si="148"/>
        <v>0</v>
      </c>
      <c r="J328" s="159">
        <f t="shared" si="149"/>
        <v>0</v>
      </c>
      <c r="K328" s="237">
        <f t="shared" si="143"/>
        <v>0</v>
      </c>
    </row>
    <row r="329" spans="1:97" s="21" customFormat="1" ht="15" x14ac:dyDescent="0.2">
      <c r="A329" s="72"/>
      <c r="B329" s="223" t="s">
        <v>370</v>
      </c>
      <c r="C329" s="99" t="s">
        <v>371</v>
      </c>
      <c r="D329" s="224">
        <v>1</v>
      </c>
      <c r="E329" s="225" t="s">
        <v>11</v>
      </c>
      <c r="F329" s="104"/>
      <c r="G329" s="104"/>
      <c r="H329" s="76">
        <f t="shared" si="147"/>
        <v>0</v>
      </c>
      <c r="I329" s="159">
        <f t="shared" si="148"/>
        <v>0</v>
      </c>
      <c r="J329" s="159">
        <f t="shared" si="149"/>
        <v>0</v>
      </c>
      <c r="K329" s="237">
        <f t="shared" si="143"/>
        <v>0</v>
      </c>
    </row>
    <row r="330" spans="1:97" s="32" customFormat="1" ht="15" x14ac:dyDescent="0.2">
      <c r="A330" s="72"/>
      <c r="B330" s="223" t="s">
        <v>372</v>
      </c>
      <c r="C330" s="99" t="s">
        <v>373</v>
      </c>
      <c r="D330" s="224">
        <v>2</v>
      </c>
      <c r="E330" s="225" t="s">
        <v>11</v>
      </c>
      <c r="F330" s="104"/>
      <c r="G330" s="104"/>
      <c r="H330" s="76">
        <f t="shared" si="147"/>
        <v>0</v>
      </c>
      <c r="I330" s="159">
        <f t="shared" si="148"/>
        <v>0</v>
      </c>
      <c r="J330" s="159">
        <f t="shared" si="149"/>
        <v>0</v>
      </c>
      <c r="K330" s="237">
        <f t="shared" si="143"/>
        <v>0</v>
      </c>
    </row>
    <row r="331" spans="1:97" s="29" customFormat="1" ht="15" x14ac:dyDescent="0.2">
      <c r="A331" s="72"/>
      <c r="B331" s="223" t="s">
        <v>374</v>
      </c>
      <c r="C331" s="99" t="s">
        <v>375</v>
      </c>
      <c r="D331" s="224">
        <v>1</v>
      </c>
      <c r="E331" s="225" t="s">
        <v>11</v>
      </c>
      <c r="F331" s="104"/>
      <c r="G331" s="104"/>
      <c r="H331" s="76">
        <f t="shared" si="147"/>
        <v>0</v>
      </c>
      <c r="I331" s="159">
        <f t="shared" si="148"/>
        <v>0</v>
      </c>
      <c r="J331" s="159">
        <f t="shared" si="149"/>
        <v>0</v>
      </c>
      <c r="K331" s="237">
        <f t="shared" si="143"/>
        <v>0</v>
      </c>
      <c r="L331" s="21"/>
      <c r="M331" s="27"/>
      <c r="N331" s="28"/>
      <c r="O331" s="28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</row>
    <row r="332" spans="1:97" s="29" customFormat="1" ht="15" x14ac:dyDescent="0.2">
      <c r="A332" s="84"/>
      <c r="B332" s="85" t="s">
        <v>376</v>
      </c>
      <c r="C332" s="108" t="s">
        <v>377</v>
      </c>
      <c r="D332" s="87">
        <v>1</v>
      </c>
      <c r="E332" s="88" t="s">
        <v>11</v>
      </c>
      <c r="F332" s="109"/>
      <c r="G332" s="109"/>
      <c r="H332" s="90">
        <f t="shared" si="147"/>
        <v>0</v>
      </c>
      <c r="I332" s="159">
        <f t="shared" si="148"/>
        <v>0</v>
      </c>
      <c r="J332" s="159">
        <f t="shared" si="149"/>
        <v>0</v>
      </c>
      <c r="K332" s="247">
        <f t="shared" si="143"/>
        <v>0</v>
      </c>
      <c r="L332" s="21"/>
      <c r="M332" s="27"/>
      <c r="N332" s="28"/>
      <c r="O332" s="28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</row>
    <row r="333" spans="1:97" s="29" customFormat="1" ht="15" x14ac:dyDescent="0.2">
      <c r="A333" s="91"/>
      <c r="B333" s="92"/>
      <c r="C333" s="93" t="s">
        <v>380</v>
      </c>
      <c r="D333" s="94"/>
      <c r="E333" s="93"/>
      <c r="F333" s="95">
        <f>SUMPRODUCT(D311:D332,F311:F332)</f>
        <v>0</v>
      </c>
      <c r="G333" s="95">
        <f>SUMPRODUCT(D311:D332,G311:G332)</f>
        <v>0</v>
      </c>
      <c r="H333" s="96">
        <f>SUM(H311:H332)</f>
        <v>0</v>
      </c>
      <c r="I333" s="95">
        <f>SUMPRODUCT(I311:I332,D311:D332)</f>
        <v>0</v>
      </c>
      <c r="J333" s="95">
        <f>SUMPRODUCT(J311:J332,D311:D332)</f>
        <v>0</v>
      </c>
      <c r="K333" s="96">
        <f>SUM(K311:K332)</f>
        <v>0</v>
      </c>
      <c r="L333" s="21"/>
      <c r="M333" s="27"/>
      <c r="N333" s="28"/>
      <c r="O333" s="28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</row>
    <row r="334" spans="1:97" s="29" customFormat="1" ht="15" x14ac:dyDescent="0.2">
      <c r="A334" s="55"/>
      <c r="B334" s="56" t="s">
        <v>381</v>
      </c>
      <c r="C334" s="57" t="s">
        <v>382</v>
      </c>
      <c r="D334" s="58"/>
      <c r="E334" s="57"/>
      <c r="F334" s="59"/>
      <c r="G334" s="60"/>
      <c r="H334" s="61"/>
      <c r="I334" s="97"/>
      <c r="J334" s="63"/>
      <c r="K334" s="64"/>
      <c r="L334" s="21"/>
      <c r="M334" s="27"/>
      <c r="N334" s="28"/>
      <c r="O334" s="28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</row>
    <row r="335" spans="1:97" s="29" customFormat="1" ht="45" x14ac:dyDescent="0.2">
      <c r="A335" s="65"/>
      <c r="B335" s="223" t="s">
        <v>286</v>
      </c>
      <c r="C335" s="73" t="s">
        <v>429</v>
      </c>
      <c r="D335" s="224">
        <v>3</v>
      </c>
      <c r="E335" s="225" t="s">
        <v>11</v>
      </c>
      <c r="F335" s="75"/>
      <c r="G335" s="75"/>
      <c r="H335" s="76">
        <f t="shared" ref="H335:H339" si="150">SUM(F335,G335)*D335</f>
        <v>0</v>
      </c>
      <c r="I335" s="159">
        <f t="shared" ref="I335:I338" si="151">TRUNC(F335*(1+$K$4),2)</f>
        <v>0</v>
      </c>
      <c r="J335" s="159">
        <f t="shared" ref="J335:J339" si="152">TRUNC(G335*(1+$K$4),2)</f>
        <v>0</v>
      </c>
      <c r="K335" s="237">
        <f t="shared" ref="K335:K341" si="153">SUM(I335:J335)*D335</f>
        <v>0</v>
      </c>
      <c r="L335" s="21"/>
      <c r="M335" s="27"/>
      <c r="N335" s="28"/>
      <c r="O335" s="28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</row>
    <row r="336" spans="1:97" s="29" customFormat="1" ht="15" x14ac:dyDescent="0.2">
      <c r="A336" s="72"/>
      <c r="B336" s="223" t="s">
        <v>298</v>
      </c>
      <c r="C336" s="73" t="s">
        <v>430</v>
      </c>
      <c r="D336" s="224">
        <v>1</v>
      </c>
      <c r="E336" s="225" t="s">
        <v>11</v>
      </c>
      <c r="F336" s="75"/>
      <c r="G336" s="75"/>
      <c r="H336" s="76">
        <f t="shared" si="150"/>
        <v>0</v>
      </c>
      <c r="I336" s="159">
        <f t="shared" si="151"/>
        <v>0</v>
      </c>
      <c r="J336" s="159">
        <f t="shared" si="152"/>
        <v>0</v>
      </c>
      <c r="K336" s="237">
        <f t="shared" si="153"/>
        <v>0</v>
      </c>
      <c r="L336" s="21"/>
      <c r="M336" s="27"/>
      <c r="N336" s="28"/>
      <c r="O336" s="28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</row>
    <row r="337" spans="1:99" s="29" customFormat="1" ht="15" x14ac:dyDescent="0.2">
      <c r="A337" s="72"/>
      <c r="B337" s="223" t="s">
        <v>303</v>
      </c>
      <c r="C337" s="73" t="s">
        <v>431</v>
      </c>
      <c r="D337" s="224">
        <v>1</v>
      </c>
      <c r="E337" s="225" t="s">
        <v>11</v>
      </c>
      <c r="F337" s="75"/>
      <c r="G337" s="75"/>
      <c r="H337" s="76">
        <f t="shared" si="150"/>
        <v>0</v>
      </c>
      <c r="I337" s="159">
        <f t="shared" si="151"/>
        <v>0</v>
      </c>
      <c r="J337" s="159">
        <f t="shared" si="152"/>
        <v>0</v>
      </c>
      <c r="K337" s="237">
        <f t="shared" si="153"/>
        <v>0</v>
      </c>
      <c r="L337" s="21"/>
      <c r="M337" s="30"/>
      <c r="N337" s="26"/>
      <c r="O337" s="26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</row>
    <row r="338" spans="1:99" s="29" customFormat="1" ht="75" x14ac:dyDescent="0.2">
      <c r="A338" s="72"/>
      <c r="B338" s="223" t="s">
        <v>305</v>
      </c>
      <c r="C338" s="73" t="s">
        <v>432</v>
      </c>
      <c r="D338" s="224">
        <v>1</v>
      </c>
      <c r="E338" s="225" t="s">
        <v>11</v>
      </c>
      <c r="F338" s="75"/>
      <c r="G338" s="75"/>
      <c r="H338" s="76">
        <f t="shared" si="150"/>
        <v>0</v>
      </c>
      <c r="I338" s="159">
        <f t="shared" si="151"/>
        <v>0</v>
      </c>
      <c r="J338" s="159">
        <f t="shared" si="152"/>
        <v>0</v>
      </c>
      <c r="K338" s="237">
        <f t="shared" si="153"/>
        <v>0</v>
      </c>
      <c r="L338" s="21"/>
      <c r="M338" s="30"/>
      <c r="N338" s="26"/>
      <c r="O338" s="26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</row>
    <row r="339" spans="1:99" s="32" customFormat="1" ht="30" x14ac:dyDescent="0.2">
      <c r="A339" s="72"/>
      <c r="B339" s="223" t="s">
        <v>308</v>
      </c>
      <c r="C339" s="73" t="s">
        <v>385</v>
      </c>
      <c r="D339" s="224">
        <v>560</v>
      </c>
      <c r="E339" s="225" t="s">
        <v>289</v>
      </c>
      <c r="F339" s="107" t="s">
        <v>67</v>
      </c>
      <c r="G339" s="75"/>
      <c r="H339" s="76">
        <f t="shared" si="150"/>
        <v>0</v>
      </c>
      <c r="I339" s="172" t="s">
        <v>39</v>
      </c>
      <c r="J339" s="159">
        <f t="shared" si="152"/>
        <v>0</v>
      </c>
      <c r="K339" s="237">
        <f t="shared" si="153"/>
        <v>0</v>
      </c>
    </row>
    <row r="340" spans="1:99" s="21" customFormat="1" ht="15" x14ac:dyDescent="0.2">
      <c r="A340" s="72"/>
      <c r="B340" s="223" t="s">
        <v>312</v>
      </c>
      <c r="C340" s="73" t="s">
        <v>386</v>
      </c>
      <c r="D340" s="224">
        <v>110</v>
      </c>
      <c r="E340" s="225" t="s">
        <v>289</v>
      </c>
      <c r="F340" s="75"/>
      <c r="G340" s="75"/>
      <c r="H340" s="76">
        <f>SUM(F340,G340)*D340</f>
        <v>0</v>
      </c>
      <c r="I340" s="159">
        <f t="shared" ref="I340:I341" si="154">TRUNC(F340*(1+$K$4),2)</f>
        <v>0</v>
      </c>
      <c r="J340" s="159">
        <f t="shared" ref="J340:J341" si="155">TRUNC(G340*(1+$K$4),2)</f>
        <v>0</v>
      </c>
      <c r="K340" s="237">
        <f t="shared" si="153"/>
        <v>0</v>
      </c>
    </row>
    <row r="341" spans="1:99" s="29" customFormat="1" ht="15" x14ac:dyDescent="0.2">
      <c r="A341" s="84"/>
      <c r="B341" s="85" t="s">
        <v>324</v>
      </c>
      <c r="C341" s="86" t="s">
        <v>387</v>
      </c>
      <c r="D341" s="87">
        <v>110</v>
      </c>
      <c r="E341" s="88" t="s">
        <v>289</v>
      </c>
      <c r="F341" s="89"/>
      <c r="G341" s="89"/>
      <c r="H341" s="90">
        <f>SUM(F341,G341)*D341</f>
        <v>0</v>
      </c>
      <c r="I341" s="159">
        <f t="shared" si="154"/>
        <v>0</v>
      </c>
      <c r="J341" s="159">
        <f t="shared" si="155"/>
        <v>0</v>
      </c>
      <c r="K341" s="247">
        <f t="shared" si="153"/>
        <v>0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</row>
    <row r="342" spans="1:99" s="29" customFormat="1" ht="15" x14ac:dyDescent="0.2">
      <c r="A342" s="140"/>
      <c r="B342" s="141"/>
      <c r="C342" s="142" t="s">
        <v>388</v>
      </c>
      <c r="D342" s="143"/>
      <c r="E342" s="142"/>
      <c r="F342" s="95">
        <f>SUMPRODUCT(D335:D341,F335:F341)</f>
        <v>0</v>
      </c>
      <c r="G342" s="95">
        <f>SUMPRODUCT(D335:D341,G335:G341)</f>
        <v>0</v>
      </c>
      <c r="H342" s="96">
        <f>SUM(H335:H341)</f>
        <v>0</v>
      </c>
      <c r="I342" s="95">
        <f>SUMPRODUCT(I335:I341,D335:D341)</f>
        <v>0</v>
      </c>
      <c r="J342" s="95">
        <f>SUMPRODUCT(J335:J341,D335:D341)</f>
        <v>0</v>
      </c>
      <c r="K342" s="96">
        <f>SUM(K335:K341)</f>
        <v>0</v>
      </c>
      <c r="L342" s="21"/>
      <c r="M342" s="24"/>
      <c r="N342" s="21"/>
      <c r="O342" s="30"/>
      <c r="P342" s="26"/>
      <c r="Q342" s="26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</row>
    <row r="343" spans="1:99" s="32" customFormat="1" ht="15" x14ac:dyDescent="0.2">
      <c r="A343" s="55"/>
      <c r="B343" s="56" t="s">
        <v>433</v>
      </c>
      <c r="C343" s="57" t="s">
        <v>911</v>
      </c>
      <c r="D343" s="58"/>
      <c r="E343" s="57"/>
      <c r="F343" s="59"/>
      <c r="G343" s="60"/>
      <c r="H343" s="61"/>
      <c r="I343" s="97"/>
      <c r="J343" s="63"/>
      <c r="K343" s="64"/>
      <c r="M343" s="34"/>
    </row>
    <row r="344" spans="1:99" s="3" customFormat="1" ht="45" x14ac:dyDescent="0.2">
      <c r="A344" s="144"/>
      <c r="B344" s="85" t="s">
        <v>286</v>
      </c>
      <c r="C344" s="86" t="s">
        <v>435</v>
      </c>
      <c r="D344" s="87">
        <v>1</v>
      </c>
      <c r="E344" s="88" t="s">
        <v>11</v>
      </c>
      <c r="F344" s="89"/>
      <c r="G344" s="89"/>
      <c r="H344" s="90">
        <f>SUM(F344,G344)*D344</f>
        <v>0</v>
      </c>
      <c r="I344" s="159">
        <f t="shared" ref="I344" si="156">TRUNC(F344*(1+$K$4),2)</f>
        <v>0</v>
      </c>
      <c r="J344" s="159">
        <f t="shared" ref="J344" si="157">TRUNC(G344*(1+$K$4),2)</f>
        <v>0</v>
      </c>
      <c r="K344" s="247">
        <f t="shared" ref="K344" si="158">SUM(I344:J344)*D344</f>
        <v>0</v>
      </c>
    </row>
    <row r="345" spans="1:99" s="3" customFormat="1" ht="15" x14ac:dyDescent="0.2">
      <c r="A345" s="91"/>
      <c r="B345" s="92"/>
      <c r="C345" s="93" t="s">
        <v>912</v>
      </c>
      <c r="D345" s="94"/>
      <c r="E345" s="93"/>
      <c r="F345" s="95" t="e">
        <f>SUMPRODUCT(D344,F344)</f>
        <v>#VALUE!</v>
      </c>
      <c r="G345" s="95" t="e">
        <f>SUMPRODUCT(D344,G344)</f>
        <v>#VALUE!</v>
      </c>
      <c r="H345" s="96">
        <f>SUM(H344)</f>
        <v>0</v>
      </c>
      <c r="I345" s="95">
        <f>SUMPRODUCT(I344,D344)</f>
        <v>0</v>
      </c>
      <c r="J345" s="95">
        <f>SUMPRODUCT(J344,D344)</f>
        <v>0</v>
      </c>
      <c r="K345" s="96">
        <f>SUM(K344)</f>
        <v>0</v>
      </c>
    </row>
    <row r="346" spans="1:99" s="3" customFormat="1" ht="15" x14ac:dyDescent="0.2">
      <c r="A346" s="91"/>
      <c r="B346" s="92"/>
      <c r="C346" s="93" t="s">
        <v>909</v>
      </c>
      <c r="D346" s="94"/>
      <c r="E346" s="93"/>
      <c r="F346" s="95" t="e">
        <f>SUM(F345,F342,F333,F307,F292)</f>
        <v>#VALUE!</v>
      </c>
      <c r="G346" s="95" t="e">
        <f>SUM(G345,G342,G333,G307,G292)</f>
        <v>#VALUE!</v>
      </c>
      <c r="H346" s="96">
        <f>SUM(H345+H342+H333+H307+H292)</f>
        <v>0</v>
      </c>
      <c r="I346" s="95">
        <f>SUM(I345,I342,I333,I307,I292)</f>
        <v>0</v>
      </c>
      <c r="J346" s="95">
        <f>SUM(J345,J342,J333,J307,J292)</f>
        <v>0</v>
      </c>
      <c r="K346" s="96">
        <f>SUM(K345+K342+K333+K307+K292)</f>
        <v>0</v>
      </c>
      <c r="M346" s="7"/>
    </row>
    <row r="347" spans="1:99" s="3" customFormat="1" ht="15" x14ac:dyDescent="0.2">
      <c r="A347" s="55"/>
      <c r="B347" s="56" t="s">
        <v>437</v>
      </c>
      <c r="C347" s="57" t="s">
        <v>71</v>
      </c>
      <c r="D347" s="58"/>
      <c r="E347" s="57"/>
      <c r="F347" s="59"/>
      <c r="G347" s="60"/>
      <c r="H347" s="61"/>
      <c r="I347" s="97"/>
      <c r="J347" s="63"/>
      <c r="K347" s="64"/>
    </row>
    <row r="348" spans="1:99" s="3" customFormat="1" ht="15" x14ac:dyDescent="0.2">
      <c r="A348" s="65"/>
      <c r="B348" s="66">
        <v>1</v>
      </c>
      <c r="C348" s="67" t="s">
        <v>438</v>
      </c>
      <c r="D348" s="68"/>
      <c r="E348" s="67"/>
      <c r="F348" s="69"/>
      <c r="G348" s="69"/>
      <c r="H348" s="70"/>
      <c r="I348" s="98"/>
      <c r="J348" s="69"/>
      <c r="K348" s="70"/>
    </row>
    <row r="349" spans="1:99" s="8" customFormat="1" ht="15" x14ac:dyDescent="0.2">
      <c r="A349" s="119"/>
      <c r="B349" s="155" t="s">
        <v>10</v>
      </c>
      <c r="C349" s="155" t="s">
        <v>944</v>
      </c>
      <c r="D349" s="124">
        <v>1</v>
      </c>
      <c r="E349" s="238" t="s">
        <v>11</v>
      </c>
      <c r="F349" s="145"/>
      <c r="G349" s="145"/>
      <c r="H349" s="249">
        <f t="shared" ref="H349:H359" si="159">SUM(F349,G349)*D349</f>
        <v>0</v>
      </c>
      <c r="I349" s="159">
        <f t="shared" ref="I349:I359" si="160">TRUNC(F349*(1+$K$4),2)</f>
        <v>0</v>
      </c>
      <c r="J349" s="159">
        <f t="shared" ref="J349:J359" si="161">TRUNC(G349*(1+$K$4),2)</f>
        <v>0</v>
      </c>
      <c r="K349" s="250">
        <f t="shared" ref="K349:K372" si="162">SUM(I349:J349)*D349</f>
        <v>0</v>
      </c>
    </row>
    <row r="350" spans="1:99" s="3" customFormat="1" ht="45" x14ac:dyDescent="0.2">
      <c r="A350" s="72"/>
      <c r="B350" s="155" t="s">
        <v>12</v>
      </c>
      <c r="C350" s="155" t="s">
        <v>945</v>
      </c>
      <c r="D350" s="124">
        <v>4</v>
      </c>
      <c r="E350" s="238" t="s">
        <v>11</v>
      </c>
      <c r="F350" s="145"/>
      <c r="G350" s="145"/>
      <c r="H350" s="249">
        <f t="shared" si="159"/>
        <v>0</v>
      </c>
      <c r="I350" s="159">
        <f t="shared" si="160"/>
        <v>0</v>
      </c>
      <c r="J350" s="159">
        <f t="shared" si="161"/>
        <v>0</v>
      </c>
      <c r="K350" s="250">
        <f t="shared" si="162"/>
        <v>0</v>
      </c>
    </row>
    <row r="351" spans="1:99" s="3" customFormat="1" ht="30" x14ac:dyDescent="0.2">
      <c r="A351" s="72"/>
      <c r="B351" s="155" t="s">
        <v>72</v>
      </c>
      <c r="C351" s="155" t="s">
        <v>946</v>
      </c>
      <c r="D351" s="124">
        <v>1</v>
      </c>
      <c r="E351" s="238" t="s">
        <v>11</v>
      </c>
      <c r="F351" s="145"/>
      <c r="G351" s="145"/>
      <c r="H351" s="249">
        <f t="shared" si="159"/>
        <v>0</v>
      </c>
      <c r="I351" s="159">
        <f t="shared" si="160"/>
        <v>0</v>
      </c>
      <c r="J351" s="159">
        <f t="shared" si="161"/>
        <v>0</v>
      </c>
      <c r="K351" s="250">
        <f t="shared" si="162"/>
        <v>0</v>
      </c>
    </row>
    <row r="352" spans="1:99" s="3" customFormat="1" ht="30" x14ac:dyDescent="0.2">
      <c r="A352" s="72"/>
      <c r="B352" s="155" t="s">
        <v>129</v>
      </c>
      <c r="C352" s="155" t="s">
        <v>70</v>
      </c>
      <c r="D352" s="124">
        <v>1</v>
      </c>
      <c r="E352" s="238" t="s">
        <v>11</v>
      </c>
      <c r="F352" s="145"/>
      <c r="G352" s="145"/>
      <c r="H352" s="249">
        <f t="shared" si="159"/>
        <v>0</v>
      </c>
      <c r="I352" s="159">
        <f t="shared" si="160"/>
        <v>0</v>
      </c>
      <c r="J352" s="159">
        <f t="shared" si="161"/>
        <v>0</v>
      </c>
      <c r="K352" s="250">
        <f t="shared" si="162"/>
        <v>0</v>
      </c>
    </row>
    <row r="353" spans="1:11" s="3" customFormat="1" ht="30" x14ac:dyDescent="0.2">
      <c r="A353" s="72"/>
      <c r="B353" s="155" t="s">
        <v>128</v>
      </c>
      <c r="C353" s="251" t="s">
        <v>981</v>
      </c>
      <c r="D353" s="252">
        <v>1</v>
      </c>
      <c r="E353" s="253" t="s">
        <v>11</v>
      </c>
      <c r="F353" s="145"/>
      <c r="G353" s="145"/>
      <c r="H353" s="249">
        <f t="shared" ref="H353" si="163">SUM(F353:G353)*D353</f>
        <v>0</v>
      </c>
      <c r="I353" s="159">
        <f t="shared" si="160"/>
        <v>0</v>
      </c>
      <c r="J353" s="159">
        <f t="shared" si="161"/>
        <v>0</v>
      </c>
      <c r="K353" s="250">
        <f t="shared" si="162"/>
        <v>0</v>
      </c>
    </row>
    <row r="354" spans="1:11" s="3" customFormat="1" ht="60" x14ac:dyDescent="0.2">
      <c r="A354" s="254"/>
      <c r="B354" s="155" t="s">
        <v>131</v>
      </c>
      <c r="C354" s="251" t="s">
        <v>37</v>
      </c>
      <c r="D354" s="252">
        <v>1</v>
      </c>
      <c r="E354" s="253" t="s">
        <v>11</v>
      </c>
      <c r="F354" s="145"/>
      <c r="G354" s="145"/>
      <c r="H354" s="249">
        <f t="shared" si="159"/>
        <v>0</v>
      </c>
      <c r="I354" s="159">
        <f t="shared" si="160"/>
        <v>0</v>
      </c>
      <c r="J354" s="159">
        <f t="shared" si="161"/>
        <v>0</v>
      </c>
      <c r="K354" s="250">
        <f t="shared" si="162"/>
        <v>0</v>
      </c>
    </row>
    <row r="355" spans="1:11" s="3" customFormat="1" ht="15" x14ac:dyDescent="0.2">
      <c r="A355" s="255"/>
      <c r="B355" s="155" t="s">
        <v>165</v>
      </c>
      <c r="C355" s="155" t="s">
        <v>15</v>
      </c>
      <c r="D355" s="124">
        <v>36</v>
      </c>
      <c r="E355" s="238" t="s">
        <v>16</v>
      </c>
      <c r="F355" s="145"/>
      <c r="G355" s="145"/>
      <c r="H355" s="249">
        <f t="shared" si="159"/>
        <v>0</v>
      </c>
      <c r="I355" s="159">
        <f t="shared" si="160"/>
        <v>0</v>
      </c>
      <c r="J355" s="159">
        <f t="shared" si="161"/>
        <v>0</v>
      </c>
      <c r="K355" s="250">
        <f t="shared" si="162"/>
        <v>0</v>
      </c>
    </row>
    <row r="356" spans="1:11" s="3" customFormat="1" ht="15" x14ac:dyDescent="0.2">
      <c r="A356" s="72"/>
      <c r="B356" s="155" t="s">
        <v>166</v>
      </c>
      <c r="C356" s="155" t="s">
        <v>136</v>
      </c>
      <c r="D356" s="124">
        <v>3</v>
      </c>
      <c r="E356" s="238" t="s">
        <v>16</v>
      </c>
      <c r="F356" s="145"/>
      <c r="G356" s="145"/>
      <c r="H356" s="249">
        <f t="shared" si="159"/>
        <v>0</v>
      </c>
      <c r="I356" s="159">
        <f t="shared" si="160"/>
        <v>0</v>
      </c>
      <c r="J356" s="159">
        <f t="shared" si="161"/>
        <v>0</v>
      </c>
      <c r="K356" s="250">
        <f t="shared" si="162"/>
        <v>0</v>
      </c>
    </row>
    <row r="357" spans="1:11" s="3" customFormat="1" ht="15" x14ac:dyDescent="0.2">
      <c r="A357" s="72"/>
      <c r="B357" s="155" t="s">
        <v>167</v>
      </c>
      <c r="C357" s="155" t="s">
        <v>47</v>
      </c>
      <c r="D357" s="124">
        <v>8</v>
      </c>
      <c r="E357" s="238" t="s">
        <v>11</v>
      </c>
      <c r="F357" s="145"/>
      <c r="G357" s="145"/>
      <c r="H357" s="249">
        <f t="shared" si="159"/>
        <v>0</v>
      </c>
      <c r="I357" s="159">
        <f t="shared" si="160"/>
        <v>0</v>
      </c>
      <c r="J357" s="159">
        <f t="shared" si="161"/>
        <v>0</v>
      </c>
      <c r="K357" s="250">
        <f t="shared" si="162"/>
        <v>0</v>
      </c>
    </row>
    <row r="358" spans="1:11" s="3" customFormat="1" ht="15" x14ac:dyDescent="0.2">
      <c r="A358" s="72"/>
      <c r="B358" s="155" t="s">
        <v>137</v>
      </c>
      <c r="C358" s="155" t="s">
        <v>122</v>
      </c>
      <c r="D358" s="124">
        <v>3</v>
      </c>
      <c r="E358" s="238" t="s">
        <v>11</v>
      </c>
      <c r="F358" s="145"/>
      <c r="G358" s="145"/>
      <c r="H358" s="249">
        <f t="shared" si="159"/>
        <v>0</v>
      </c>
      <c r="I358" s="159">
        <f t="shared" si="160"/>
        <v>0</v>
      </c>
      <c r="J358" s="159">
        <f t="shared" si="161"/>
        <v>0</v>
      </c>
      <c r="K358" s="250">
        <f t="shared" si="162"/>
        <v>0</v>
      </c>
    </row>
    <row r="359" spans="1:11" s="3" customFormat="1" ht="15" x14ac:dyDescent="0.2">
      <c r="A359" s="72"/>
      <c r="B359" s="155" t="s">
        <v>168</v>
      </c>
      <c r="C359" s="155" t="s">
        <v>135</v>
      </c>
      <c r="D359" s="124">
        <v>3</v>
      </c>
      <c r="E359" s="238" t="s">
        <v>33</v>
      </c>
      <c r="F359" s="145"/>
      <c r="G359" s="145"/>
      <c r="H359" s="249">
        <f t="shared" si="159"/>
        <v>0</v>
      </c>
      <c r="I359" s="159">
        <f t="shared" si="160"/>
        <v>0</v>
      </c>
      <c r="J359" s="159">
        <f t="shared" si="161"/>
        <v>0</v>
      </c>
      <c r="K359" s="250">
        <f t="shared" si="162"/>
        <v>0</v>
      </c>
    </row>
    <row r="360" spans="1:11" s="3" customFormat="1" ht="15" x14ac:dyDescent="0.2">
      <c r="A360" s="72"/>
      <c r="B360" s="155" t="s">
        <v>169</v>
      </c>
      <c r="C360" s="155" t="s">
        <v>947</v>
      </c>
      <c r="D360" s="124"/>
      <c r="E360" s="238"/>
      <c r="F360" s="248"/>
      <c r="G360" s="248"/>
      <c r="H360" s="249"/>
      <c r="I360" s="159"/>
      <c r="J360" s="159"/>
      <c r="K360" s="250"/>
    </row>
    <row r="361" spans="1:11" s="3" customFormat="1" ht="15" x14ac:dyDescent="0.2">
      <c r="A361" s="72"/>
      <c r="B361" s="155" t="s">
        <v>271</v>
      </c>
      <c r="C361" s="155" t="s">
        <v>139</v>
      </c>
      <c r="D361" s="124">
        <v>60</v>
      </c>
      <c r="E361" s="238" t="s">
        <v>16</v>
      </c>
      <c r="F361" s="145"/>
      <c r="G361" s="145"/>
      <c r="H361" s="249">
        <f t="shared" ref="H361:H366" si="164">SUM(F361,G361)*D361</f>
        <v>0</v>
      </c>
      <c r="I361" s="159">
        <f t="shared" ref="I361:I366" si="165">TRUNC(F361*(1+$K$4),2)</f>
        <v>0</v>
      </c>
      <c r="J361" s="159">
        <f t="shared" ref="J361:J366" si="166">TRUNC(G361*(1+$K$4),2)</f>
        <v>0</v>
      </c>
      <c r="K361" s="250">
        <f t="shared" si="162"/>
        <v>0</v>
      </c>
    </row>
    <row r="362" spans="1:11" s="3" customFormat="1" ht="15" x14ac:dyDescent="0.2">
      <c r="A362" s="72"/>
      <c r="B362" s="155" t="s">
        <v>272</v>
      </c>
      <c r="C362" s="155" t="s">
        <v>134</v>
      </c>
      <c r="D362" s="124">
        <v>81</v>
      </c>
      <c r="E362" s="238" t="s">
        <v>16</v>
      </c>
      <c r="F362" s="145"/>
      <c r="G362" s="145"/>
      <c r="H362" s="249">
        <f t="shared" si="164"/>
        <v>0</v>
      </c>
      <c r="I362" s="159">
        <f t="shared" si="165"/>
        <v>0</v>
      </c>
      <c r="J362" s="159">
        <f t="shared" si="166"/>
        <v>0</v>
      </c>
      <c r="K362" s="250">
        <f t="shared" si="162"/>
        <v>0</v>
      </c>
    </row>
    <row r="363" spans="1:11" s="3" customFormat="1" ht="15" x14ac:dyDescent="0.2">
      <c r="A363" s="72"/>
      <c r="B363" s="155" t="s">
        <v>170</v>
      </c>
      <c r="C363" s="155" t="s">
        <v>439</v>
      </c>
      <c r="D363" s="124">
        <v>24</v>
      </c>
      <c r="E363" s="238" t="s">
        <v>11</v>
      </c>
      <c r="F363" s="145"/>
      <c r="G363" s="145"/>
      <c r="H363" s="249">
        <f t="shared" si="164"/>
        <v>0</v>
      </c>
      <c r="I363" s="159">
        <f t="shared" si="165"/>
        <v>0</v>
      </c>
      <c r="J363" s="159">
        <f t="shared" si="166"/>
        <v>0</v>
      </c>
      <c r="K363" s="250">
        <f t="shared" si="162"/>
        <v>0</v>
      </c>
    </row>
    <row r="364" spans="1:11" s="3" customFormat="1" ht="15" x14ac:dyDescent="0.2">
      <c r="A364" s="72"/>
      <c r="B364" s="155" t="s">
        <v>171</v>
      </c>
      <c r="C364" s="155" t="s">
        <v>145</v>
      </c>
      <c r="D364" s="124">
        <v>9</v>
      </c>
      <c r="E364" s="238" t="s">
        <v>11</v>
      </c>
      <c r="F364" s="145"/>
      <c r="G364" s="145"/>
      <c r="H364" s="249">
        <f t="shared" si="164"/>
        <v>0</v>
      </c>
      <c r="I364" s="159">
        <f t="shared" si="165"/>
        <v>0</v>
      </c>
      <c r="J364" s="159">
        <f t="shared" si="166"/>
        <v>0</v>
      </c>
      <c r="K364" s="250">
        <f t="shared" si="162"/>
        <v>0</v>
      </c>
    </row>
    <row r="365" spans="1:11" s="3" customFormat="1" ht="15" x14ac:dyDescent="0.2">
      <c r="A365" s="72"/>
      <c r="B365" s="155" t="s">
        <v>172</v>
      </c>
      <c r="C365" s="155" t="s">
        <v>140</v>
      </c>
      <c r="D365" s="124">
        <v>28</v>
      </c>
      <c r="E365" s="238" t="s">
        <v>11</v>
      </c>
      <c r="F365" s="145"/>
      <c r="G365" s="145"/>
      <c r="H365" s="249">
        <f t="shared" si="164"/>
        <v>0</v>
      </c>
      <c r="I365" s="159">
        <f t="shared" si="165"/>
        <v>0</v>
      </c>
      <c r="J365" s="159">
        <f t="shared" si="166"/>
        <v>0</v>
      </c>
      <c r="K365" s="250">
        <f t="shared" si="162"/>
        <v>0</v>
      </c>
    </row>
    <row r="366" spans="1:11" s="3" customFormat="1" ht="30" x14ac:dyDescent="0.2">
      <c r="A366" s="72"/>
      <c r="B366" s="155" t="s">
        <v>173</v>
      </c>
      <c r="C366" s="155" t="s">
        <v>138</v>
      </c>
      <c r="D366" s="124">
        <v>6</v>
      </c>
      <c r="E366" s="238" t="s">
        <v>11</v>
      </c>
      <c r="F366" s="145"/>
      <c r="G366" s="145"/>
      <c r="H366" s="249">
        <f t="shared" si="164"/>
        <v>0</v>
      </c>
      <c r="I366" s="159">
        <f t="shared" si="165"/>
        <v>0</v>
      </c>
      <c r="J366" s="159">
        <f t="shared" si="166"/>
        <v>0</v>
      </c>
      <c r="K366" s="250">
        <f t="shared" si="162"/>
        <v>0</v>
      </c>
    </row>
    <row r="367" spans="1:11" s="3" customFormat="1" ht="15" x14ac:dyDescent="0.2">
      <c r="A367" s="72"/>
      <c r="B367" s="155" t="s">
        <v>174</v>
      </c>
      <c r="C367" s="155" t="s">
        <v>144</v>
      </c>
      <c r="D367" s="124"/>
      <c r="E367" s="238"/>
      <c r="F367" s="248"/>
      <c r="G367" s="248"/>
      <c r="H367" s="249"/>
      <c r="I367" s="159"/>
      <c r="J367" s="159"/>
      <c r="K367" s="250"/>
    </row>
    <row r="368" spans="1:11" s="3" customFormat="1" ht="15" x14ac:dyDescent="0.2">
      <c r="A368" s="72"/>
      <c r="B368" s="155" t="s">
        <v>440</v>
      </c>
      <c r="C368" s="155" t="s">
        <v>141</v>
      </c>
      <c r="D368" s="124">
        <v>1</v>
      </c>
      <c r="E368" s="238" t="s">
        <v>11</v>
      </c>
      <c r="F368" s="145"/>
      <c r="G368" s="145"/>
      <c r="H368" s="249">
        <f t="shared" ref="H368:H381" si="167">SUM(F368,G368)*D368</f>
        <v>0</v>
      </c>
      <c r="I368" s="159">
        <f t="shared" ref="I368:I372" si="168">TRUNC(F368*(1+$K$4),2)</f>
        <v>0</v>
      </c>
      <c r="J368" s="159">
        <f t="shared" ref="J368:J372" si="169">TRUNC(G368*(1+$K$4),2)</f>
        <v>0</v>
      </c>
      <c r="K368" s="250">
        <f t="shared" si="162"/>
        <v>0</v>
      </c>
    </row>
    <row r="369" spans="1:11" s="3" customFormat="1" ht="15" x14ac:dyDescent="0.2">
      <c r="A369" s="72"/>
      <c r="B369" s="155" t="s">
        <v>441</v>
      </c>
      <c r="C369" s="155" t="s">
        <v>143</v>
      </c>
      <c r="D369" s="124">
        <v>1</v>
      </c>
      <c r="E369" s="238" t="s">
        <v>11</v>
      </c>
      <c r="F369" s="145"/>
      <c r="G369" s="145"/>
      <c r="H369" s="249">
        <f t="shared" si="167"/>
        <v>0</v>
      </c>
      <c r="I369" s="159">
        <f t="shared" si="168"/>
        <v>0</v>
      </c>
      <c r="J369" s="159">
        <f t="shared" si="169"/>
        <v>0</v>
      </c>
      <c r="K369" s="250">
        <f t="shared" si="162"/>
        <v>0</v>
      </c>
    </row>
    <row r="370" spans="1:11" s="3" customFormat="1" ht="15" x14ac:dyDescent="0.2">
      <c r="A370" s="72"/>
      <c r="B370" s="155" t="s">
        <v>175</v>
      </c>
      <c r="C370" s="155" t="s">
        <v>949</v>
      </c>
      <c r="D370" s="124">
        <v>400</v>
      </c>
      <c r="E370" s="238" t="s">
        <v>16</v>
      </c>
      <c r="F370" s="145"/>
      <c r="G370" s="145"/>
      <c r="H370" s="249">
        <f t="shared" si="167"/>
        <v>0</v>
      </c>
      <c r="I370" s="159">
        <f t="shared" si="168"/>
        <v>0</v>
      </c>
      <c r="J370" s="159">
        <f t="shared" si="169"/>
        <v>0</v>
      </c>
      <c r="K370" s="250">
        <f t="shared" si="162"/>
        <v>0</v>
      </c>
    </row>
    <row r="371" spans="1:11" s="3" customFormat="1" ht="15" x14ac:dyDescent="0.2">
      <c r="A371" s="72"/>
      <c r="B371" s="155" t="s">
        <v>176</v>
      </c>
      <c r="C371" s="155" t="s">
        <v>28</v>
      </c>
      <c r="D371" s="124">
        <v>1400</v>
      </c>
      <c r="E371" s="238" t="s">
        <v>16</v>
      </c>
      <c r="F371" s="145"/>
      <c r="G371" s="145"/>
      <c r="H371" s="249">
        <f t="shared" si="167"/>
        <v>0</v>
      </c>
      <c r="I371" s="159">
        <f t="shared" si="168"/>
        <v>0</v>
      </c>
      <c r="J371" s="159">
        <f t="shared" si="169"/>
        <v>0</v>
      </c>
      <c r="K371" s="250">
        <f t="shared" si="162"/>
        <v>0</v>
      </c>
    </row>
    <row r="372" spans="1:11" s="3" customFormat="1" ht="15" x14ac:dyDescent="0.2">
      <c r="A372" s="72"/>
      <c r="B372" s="155" t="s">
        <v>177</v>
      </c>
      <c r="C372" s="155" t="s">
        <v>158</v>
      </c>
      <c r="D372" s="124">
        <v>400</v>
      </c>
      <c r="E372" s="238" t="s">
        <v>16</v>
      </c>
      <c r="F372" s="145"/>
      <c r="G372" s="145"/>
      <c r="H372" s="249">
        <f t="shared" si="167"/>
        <v>0</v>
      </c>
      <c r="I372" s="159">
        <f t="shared" si="168"/>
        <v>0</v>
      </c>
      <c r="J372" s="159">
        <f t="shared" si="169"/>
        <v>0</v>
      </c>
      <c r="K372" s="250">
        <f t="shared" si="162"/>
        <v>0</v>
      </c>
    </row>
    <row r="373" spans="1:11" s="3" customFormat="1" ht="15" x14ac:dyDescent="0.2">
      <c r="A373" s="72"/>
      <c r="B373" s="155" t="s">
        <v>178</v>
      </c>
      <c r="C373" s="155" t="s">
        <v>162</v>
      </c>
      <c r="D373" s="124"/>
      <c r="E373" s="238"/>
      <c r="F373" s="248"/>
      <c r="G373" s="248"/>
      <c r="H373" s="249"/>
      <c r="I373" s="159"/>
      <c r="J373" s="159"/>
      <c r="K373" s="250"/>
    </row>
    <row r="374" spans="1:11" s="3" customFormat="1" ht="15" x14ac:dyDescent="0.2">
      <c r="A374" s="72"/>
      <c r="B374" s="155" t="s">
        <v>179</v>
      </c>
      <c r="C374" s="155" t="s">
        <v>442</v>
      </c>
      <c r="D374" s="124">
        <v>1</v>
      </c>
      <c r="E374" s="238" t="s">
        <v>11</v>
      </c>
      <c r="F374" s="145"/>
      <c r="G374" s="145"/>
      <c r="H374" s="249">
        <f t="shared" si="167"/>
        <v>0</v>
      </c>
      <c r="I374" s="159">
        <f t="shared" ref="I374:I381" si="170">TRUNC(F374*(1+$K$4),2)</f>
        <v>0</v>
      </c>
      <c r="J374" s="159">
        <f t="shared" ref="J374:J381" si="171">TRUNC(G374*(1+$K$4),2)</f>
        <v>0</v>
      </c>
      <c r="K374" s="250">
        <f t="shared" ref="K374:K381" si="172">SUM(I374:J374)*D374</f>
        <v>0</v>
      </c>
    </row>
    <row r="375" spans="1:11" s="3" customFormat="1" ht="15" x14ac:dyDescent="0.2">
      <c r="A375" s="72"/>
      <c r="B375" s="155" t="s">
        <v>180</v>
      </c>
      <c r="C375" s="155" t="s">
        <v>164</v>
      </c>
      <c r="D375" s="124">
        <v>6</v>
      </c>
      <c r="E375" s="238" t="s">
        <v>11</v>
      </c>
      <c r="F375" s="145"/>
      <c r="G375" s="145"/>
      <c r="H375" s="249">
        <f t="shared" si="167"/>
        <v>0</v>
      </c>
      <c r="I375" s="159">
        <f t="shared" si="170"/>
        <v>0</v>
      </c>
      <c r="J375" s="159">
        <f t="shared" si="171"/>
        <v>0</v>
      </c>
      <c r="K375" s="250">
        <f t="shared" si="172"/>
        <v>0</v>
      </c>
    </row>
    <row r="376" spans="1:11" s="3" customFormat="1" ht="15" x14ac:dyDescent="0.2">
      <c r="A376" s="72"/>
      <c r="B376" s="155" t="s">
        <v>181</v>
      </c>
      <c r="C376" s="155" t="s">
        <v>163</v>
      </c>
      <c r="D376" s="124">
        <v>8</v>
      </c>
      <c r="E376" s="238" t="s">
        <v>11</v>
      </c>
      <c r="F376" s="145"/>
      <c r="G376" s="145"/>
      <c r="H376" s="249">
        <f t="shared" si="167"/>
        <v>0</v>
      </c>
      <c r="I376" s="159">
        <f t="shared" si="170"/>
        <v>0</v>
      </c>
      <c r="J376" s="159">
        <f t="shared" si="171"/>
        <v>0</v>
      </c>
      <c r="K376" s="250">
        <f t="shared" si="172"/>
        <v>0</v>
      </c>
    </row>
    <row r="377" spans="1:11" s="3" customFormat="1" ht="15" x14ac:dyDescent="0.2">
      <c r="A377" s="72" t="s">
        <v>146</v>
      </c>
      <c r="B377" s="155" t="s">
        <v>182</v>
      </c>
      <c r="C377" s="155" t="s">
        <v>443</v>
      </c>
      <c r="D377" s="124">
        <v>2</v>
      </c>
      <c r="E377" s="238" t="s">
        <v>11</v>
      </c>
      <c r="F377" s="145"/>
      <c r="G377" s="145"/>
      <c r="H377" s="249">
        <f t="shared" si="167"/>
        <v>0</v>
      </c>
      <c r="I377" s="159">
        <f t="shared" si="170"/>
        <v>0</v>
      </c>
      <c r="J377" s="159">
        <f t="shared" si="171"/>
        <v>0</v>
      </c>
      <c r="K377" s="250">
        <f t="shared" si="172"/>
        <v>0</v>
      </c>
    </row>
    <row r="378" spans="1:11" s="3" customFormat="1" ht="15" x14ac:dyDescent="0.2">
      <c r="A378" s="72"/>
      <c r="B378" s="155" t="s">
        <v>183</v>
      </c>
      <c r="C378" s="155" t="s">
        <v>132</v>
      </c>
      <c r="D378" s="124">
        <v>13</v>
      </c>
      <c r="E378" s="238" t="s">
        <v>11</v>
      </c>
      <c r="F378" s="145"/>
      <c r="G378" s="145"/>
      <c r="H378" s="249">
        <f t="shared" si="167"/>
        <v>0</v>
      </c>
      <c r="I378" s="159">
        <f t="shared" si="170"/>
        <v>0</v>
      </c>
      <c r="J378" s="159">
        <f t="shared" si="171"/>
        <v>0</v>
      </c>
      <c r="K378" s="250">
        <f t="shared" si="172"/>
        <v>0</v>
      </c>
    </row>
    <row r="379" spans="1:11" s="3" customFormat="1" ht="15" x14ac:dyDescent="0.2">
      <c r="A379" s="72"/>
      <c r="B379" s="155" t="s">
        <v>184</v>
      </c>
      <c r="C379" s="155" t="s">
        <v>160</v>
      </c>
      <c r="D379" s="124">
        <v>1</v>
      </c>
      <c r="E379" s="238" t="s">
        <v>33</v>
      </c>
      <c r="F379" s="145"/>
      <c r="G379" s="145"/>
      <c r="H379" s="249">
        <f t="shared" si="167"/>
        <v>0</v>
      </c>
      <c r="I379" s="159">
        <f t="shared" si="170"/>
        <v>0</v>
      </c>
      <c r="J379" s="159">
        <f t="shared" si="171"/>
        <v>0</v>
      </c>
      <c r="K379" s="250">
        <f t="shared" si="172"/>
        <v>0</v>
      </c>
    </row>
    <row r="380" spans="1:11" s="3" customFormat="1" ht="15" x14ac:dyDescent="0.2">
      <c r="A380" s="72"/>
      <c r="B380" s="155" t="s">
        <v>185</v>
      </c>
      <c r="C380" s="155" t="s">
        <v>147</v>
      </c>
      <c r="D380" s="124">
        <v>4</v>
      </c>
      <c r="E380" s="238" t="s">
        <v>11</v>
      </c>
      <c r="F380" s="145"/>
      <c r="G380" s="145"/>
      <c r="H380" s="249">
        <f t="shared" si="167"/>
        <v>0</v>
      </c>
      <c r="I380" s="159">
        <f t="shared" si="170"/>
        <v>0</v>
      </c>
      <c r="J380" s="159">
        <f t="shared" si="171"/>
        <v>0</v>
      </c>
      <c r="K380" s="250">
        <f t="shared" si="172"/>
        <v>0</v>
      </c>
    </row>
    <row r="381" spans="1:11" s="3" customFormat="1" ht="15" x14ac:dyDescent="0.2">
      <c r="A381" s="72"/>
      <c r="B381" s="155" t="s">
        <v>186</v>
      </c>
      <c r="C381" s="155" t="s">
        <v>444</v>
      </c>
      <c r="D381" s="124">
        <v>3</v>
      </c>
      <c r="E381" s="238" t="s">
        <v>11</v>
      </c>
      <c r="F381" s="145"/>
      <c r="G381" s="145"/>
      <c r="H381" s="249">
        <f t="shared" si="167"/>
        <v>0</v>
      </c>
      <c r="I381" s="159">
        <f t="shared" si="170"/>
        <v>0</v>
      </c>
      <c r="J381" s="159">
        <f t="shared" si="171"/>
        <v>0</v>
      </c>
      <c r="K381" s="250">
        <f t="shared" si="172"/>
        <v>0</v>
      </c>
    </row>
    <row r="382" spans="1:11" s="3" customFormat="1" ht="15" x14ac:dyDescent="0.2">
      <c r="A382" s="65"/>
      <c r="B382" s="66">
        <v>2</v>
      </c>
      <c r="C382" s="67" t="s">
        <v>241</v>
      </c>
      <c r="D382" s="68"/>
      <c r="E382" s="67"/>
      <c r="F382" s="69"/>
      <c r="G382" s="69"/>
      <c r="H382" s="70"/>
      <c r="I382" s="98"/>
      <c r="J382" s="69"/>
      <c r="K382" s="70"/>
    </row>
    <row r="383" spans="1:11" s="3" customFormat="1" ht="15" x14ac:dyDescent="0.2">
      <c r="A383" s="119"/>
      <c r="B383" s="155" t="s">
        <v>14</v>
      </c>
      <c r="C383" s="155" t="s">
        <v>133</v>
      </c>
      <c r="D383" s="124">
        <v>1</v>
      </c>
      <c r="E383" s="238" t="s">
        <v>11</v>
      </c>
      <c r="F383" s="145"/>
      <c r="G383" s="145"/>
      <c r="H383" s="249">
        <f t="shared" ref="H383" si="173">SUM(F383,G383)*D383</f>
        <v>0</v>
      </c>
      <c r="I383" s="159">
        <f t="shared" ref="I383" si="174">TRUNC(F383*(1+$K$4),2)</f>
        <v>0</v>
      </c>
      <c r="J383" s="159">
        <f t="shared" ref="J383" si="175">TRUNC(G383*(1+$K$4),2)</f>
        <v>0</v>
      </c>
      <c r="K383" s="250">
        <f t="shared" ref="K383:K397" si="176">SUM(I383:J383)*D383</f>
        <v>0</v>
      </c>
    </row>
    <row r="384" spans="1:11" s="3" customFormat="1" ht="15" x14ac:dyDescent="0.2">
      <c r="A384" s="72"/>
      <c r="B384" s="155" t="s">
        <v>17</v>
      </c>
      <c r="C384" s="155" t="s">
        <v>947</v>
      </c>
      <c r="D384" s="124"/>
      <c r="E384" s="238"/>
      <c r="F384" s="248"/>
      <c r="G384" s="248"/>
      <c r="H384" s="249"/>
      <c r="I384" s="159"/>
      <c r="J384" s="159"/>
      <c r="K384" s="250"/>
    </row>
    <row r="385" spans="1:11" s="3" customFormat="1" ht="15" x14ac:dyDescent="0.2">
      <c r="A385" s="72"/>
      <c r="B385" s="155" t="s">
        <v>234</v>
      </c>
      <c r="C385" s="155" t="s">
        <v>139</v>
      </c>
      <c r="D385" s="124">
        <v>25</v>
      </c>
      <c r="E385" s="238" t="s">
        <v>16</v>
      </c>
      <c r="F385" s="145"/>
      <c r="G385" s="145"/>
      <c r="H385" s="249">
        <f t="shared" ref="H385:H390" si="177">SUM(F385,G385)*D385</f>
        <v>0</v>
      </c>
      <c r="I385" s="159">
        <f t="shared" ref="I385:I393" si="178">TRUNC(F385*(1+$K$4),2)</f>
        <v>0</v>
      </c>
      <c r="J385" s="159">
        <f t="shared" ref="J385:J394" si="179">TRUNC(G385*(1+$K$4),2)</f>
        <v>0</v>
      </c>
      <c r="K385" s="250">
        <f t="shared" si="176"/>
        <v>0</v>
      </c>
    </row>
    <row r="386" spans="1:11" s="3" customFormat="1" ht="15" x14ac:dyDescent="0.2">
      <c r="A386" s="72"/>
      <c r="B386" s="155" t="s">
        <v>235</v>
      </c>
      <c r="C386" s="155" t="s">
        <v>134</v>
      </c>
      <c r="D386" s="124">
        <v>114</v>
      </c>
      <c r="E386" s="238" t="s">
        <v>16</v>
      </c>
      <c r="F386" s="145"/>
      <c r="G386" s="145"/>
      <c r="H386" s="249">
        <f t="shared" si="177"/>
        <v>0</v>
      </c>
      <c r="I386" s="159">
        <f t="shared" si="178"/>
        <v>0</v>
      </c>
      <c r="J386" s="159">
        <f t="shared" si="179"/>
        <v>0</v>
      </c>
      <c r="K386" s="250">
        <f t="shared" si="176"/>
        <v>0</v>
      </c>
    </row>
    <row r="387" spans="1:11" s="3" customFormat="1" ht="15" x14ac:dyDescent="0.2">
      <c r="A387" s="72"/>
      <c r="B387" s="155" t="s">
        <v>19</v>
      </c>
      <c r="C387" s="155" t="s">
        <v>145</v>
      </c>
      <c r="D387" s="124">
        <v>6</v>
      </c>
      <c r="E387" s="238" t="s">
        <v>11</v>
      </c>
      <c r="F387" s="145"/>
      <c r="G387" s="145"/>
      <c r="H387" s="249">
        <f t="shared" si="177"/>
        <v>0</v>
      </c>
      <c r="I387" s="159">
        <f t="shared" si="178"/>
        <v>0</v>
      </c>
      <c r="J387" s="159">
        <f t="shared" si="179"/>
        <v>0</v>
      </c>
      <c r="K387" s="250">
        <f t="shared" si="176"/>
        <v>0</v>
      </c>
    </row>
    <row r="388" spans="1:11" s="3" customFormat="1" ht="15" x14ac:dyDescent="0.2">
      <c r="A388" s="72"/>
      <c r="B388" s="155" t="s">
        <v>21</v>
      </c>
      <c r="C388" s="155" t="s">
        <v>140</v>
      </c>
      <c r="D388" s="124">
        <v>35</v>
      </c>
      <c r="E388" s="238" t="s">
        <v>11</v>
      </c>
      <c r="F388" s="145"/>
      <c r="G388" s="145"/>
      <c r="H388" s="249">
        <f t="shared" si="177"/>
        <v>0</v>
      </c>
      <c r="I388" s="159">
        <f t="shared" si="178"/>
        <v>0</v>
      </c>
      <c r="J388" s="159">
        <f t="shared" si="179"/>
        <v>0</v>
      </c>
      <c r="K388" s="250">
        <f t="shared" si="176"/>
        <v>0</v>
      </c>
    </row>
    <row r="389" spans="1:11" s="3" customFormat="1" ht="15" x14ac:dyDescent="0.2">
      <c r="A389" s="72"/>
      <c r="B389" s="155" t="s">
        <v>23</v>
      </c>
      <c r="C389" s="155" t="s">
        <v>245</v>
      </c>
      <c r="D389" s="124">
        <v>800</v>
      </c>
      <c r="E389" s="238" t="s">
        <v>16</v>
      </c>
      <c r="F389" s="145"/>
      <c r="G389" s="145"/>
      <c r="H389" s="249">
        <f t="shared" si="177"/>
        <v>0</v>
      </c>
      <c r="I389" s="159">
        <f t="shared" si="178"/>
        <v>0</v>
      </c>
      <c r="J389" s="159">
        <f t="shared" si="179"/>
        <v>0</v>
      </c>
      <c r="K389" s="250">
        <f t="shared" si="176"/>
        <v>0</v>
      </c>
    </row>
    <row r="390" spans="1:11" s="3" customFormat="1" ht="15" x14ac:dyDescent="0.2">
      <c r="A390" s="72"/>
      <c r="B390" s="155" t="s">
        <v>236</v>
      </c>
      <c r="C390" s="155" t="s">
        <v>949</v>
      </c>
      <c r="D390" s="124">
        <v>80</v>
      </c>
      <c r="E390" s="238" t="s">
        <v>16</v>
      </c>
      <c r="F390" s="145"/>
      <c r="G390" s="145"/>
      <c r="H390" s="249">
        <f t="shared" si="177"/>
        <v>0</v>
      </c>
      <c r="I390" s="159">
        <f t="shared" si="178"/>
        <v>0</v>
      </c>
      <c r="J390" s="159">
        <f t="shared" si="179"/>
        <v>0</v>
      </c>
      <c r="K390" s="250">
        <f t="shared" si="176"/>
        <v>0</v>
      </c>
    </row>
    <row r="391" spans="1:11" s="3" customFormat="1" ht="15" x14ac:dyDescent="0.2">
      <c r="A391" s="72"/>
      <c r="B391" s="155" t="s">
        <v>237</v>
      </c>
      <c r="C391" s="155" t="s">
        <v>161</v>
      </c>
      <c r="D391" s="124">
        <v>300</v>
      </c>
      <c r="E391" s="238" t="s">
        <v>16</v>
      </c>
      <c r="F391" s="145"/>
      <c r="G391" s="145"/>
      <c r="H391" s="249">
        <f t="shared" ref="H391:H393" si="180">(F391+G391)*D391</f>
        <v>0</v>
      </c>
      <c r="I391" s="159">
        <f t="shared" si="178"/>
        <v>0</v>
      </c>
      <c r="J391" s="159">
        <f t="shared" si="179"/>
        <v>0</v>
      </c>
      <c r="K391" s="250">
        <f t="shared" si="176"/>
        <v>0</v>
      </c>
    </row>
    <row r="392" spans="1:11" s="3" customFormat="1" ht="30" x14ac:dyDescent="0.2">
      <c r="A392" s="72"/>
      <c r="B392" s="155" t="s">
        <v>238</v>
      </c>
      <c r="C392" s="155" t="s">
        <v>989</v>
      </c>
      <c r="D392" s="124">
        <v>60</v>
      </c>
      <c r="E392" s="238" t="s">
        <v>16</v>
      </c>
      <c r="F392" s="145"/>
      <c r="G392" s="145"/>
      <c r="H392" s="249">
        <f t="shared" si="180"/>
        <v>0</v>
      </c>
      <c r="I392" s="159">
        <f t="shared" si="178"/>
        <v>0</v>
      </c>
      <c r="J392" s="159">
        <f t="shared" si="179"/>
        <v>0</v>
      </c>
      <c r="K392" s="250">
        <f t="shared" si="176"/>
        <v>0</v>
      </c>
    </row>
    <row r="393" spans="1:11" s="3" customFormat="1" ht="15" x14ac:dyDescent="0.2">
      <c r="A393" s="72"/>
      <c r="B393" s="155" t="s">
        <v>239</v>
      </c>
      <c r="C393" s="155" t="s">
        <v>244</v>
      </c>
      <c r="D393" s="124">
        <v>100</v>
      </c>
      <c r="E393" s="238" t="s">
        <v>16</v>
      </c>
      <c r="F393" s="145"/>
      <c r="G393" s="145"/>
      <c r="H393" s="249">
        <f t="shared" si="180"/>
        <v>0</v>
      </c>
      <c r="I393" s="159">
        <f t="shared" si="178"/>
        <v>0</v>
      </c>
      <c r="J393" s="159">
        <f t="shared" si="179"/>
        <v>0</v>
      </c>
      <c r="K393" s="250">
        <f t="shared" si="176"/>
        <v>0</v>
      </c>
    </row>
    <row r="394" spans="1:11" s="3" customFormat="1" ht="15" x14ac:dyDescent="0.2">
      <c r="A394" s="72"/>
      <c r="B394" s="155" t="s">
        <v>246</v>
      </c>
      <c r="C394" s="155" t="s">
        <v>243</v>
      </c>
      <c r="D394" s="124">
        <v>6</v>
      </c>
      <c r="E394" s="238" t="s">
        <v>11</v>
      </c>
      <c r="F394" s="248" t="s">
        <v>39</v>
      </c>
      <c r="G394" s="145"/>
      <c r="H394" s="249">
        <f>G394*D394</f>
        <v>0</v>
      </c>
      <c r="I394" s="159" t="s">
        <v>39</v>
      </c>
      <c r="J394" s="159">
        <f t="shared" si="179"/>
        <v>0</v>
      </c>
      <c r="K394" s="250">
        <f t="shared" si="176"/>
        <v>0</v>
      </c>
    </row>
    <row r="395" spans="1:11" s="3" customFormat="1" ht="45" x14ac:dyDescent="0.2">
      <c r="A395" s="72"/>
      <c r="B395" s="155" t="s">
        <v>268</v>
      </c>
      <c r="C395" s="155" t="s">
        <v>950</v>
      </c>
      <c r="D395" s="124">
        <v>2</v>
      </c>
      <c r="E395" s="238" t="s">
        <v>11</v>
      </c>
      <c r="F395" s="145"/>
      <c r="G395" s="145"/>
      <c r="H395" s="249">
        <f t="shared" ref="H395:H397" si="181">SUM(F395,G395)*D395</f>
        <v>0</v>
      </c>
      <c r="I395" s="159">
        <f t="shared" ref="I395:I397" si="182">TRUNC(F395*(1+$K$4),2)</f>
        <v>0</v>
      </c>
      <c r="J395" s="159">
        <f t="shared" ref="J395:J397" si="183">TRUNC(G395*(1+$K$4),2)</f>
        <v>0</v>
      </c>
      <c r="K395" s="250">
        <f t="shared" si="176"/>
        <v>0</v>
      </c>
    </row>
    <row r="396" spans="1:11" s="3" customFormat="1" ht="15" x14ac:dyDescent="0.2">
      <c r="A396" s="72"/>
      <c r="B396" s="155" t="s">
        <v>269</v>
      </c>
      <c r="C396" s="155" t="s">
        <v>15</v>
      </c>
      <c r="D396" s="124">
        <v>3</v>
      </c>
      <c r="E396" s="238" t="s">
        <v>16</v>
      </c>
      <c r="F396" s="145"/>
      <c r="G396" s="145"/>
      <c r="H396" s="249">
        <f t="shared" si="181"/>
        <v>0</v>
      </c>
      <c r="I396" s="159">
        <f t="shared" si="182"/>
        <v>0</v>
      </c>
      <c r="J396" s="159">
        <f t="shared" si="183"/>
        <v>0</v>
      </c>
      <c r="K396" s="250">
        <f t="shared" si="176"/>
        <v>0</v>
      </c>
    </row>
    <row r="397" spans="1:11" s="3" customFormat="1" ht="15" x14ac:dyDescent="0.2">
      <c r="A397" s="72"/>
      <c r="B397" s="155" t="s">
        <v>270</v>
      </c>
      <c r="C397" s="155" t="s">
        <v>135</v>
      </c>
      <c r="D397" s="124">
        <v>2</v>
      </c>
      <c r="E397" s="238" t="s">
        <v>33</v>
      </c>
      <c r="F397" s="145"/>
      <c r="G397" s="145"/>
      <c r="H397" s="249">
        <f t="shared" si="181"/>
        <v>0</v>
      </c>
      <c r="I397" s="159">
        <f t="shared" si="182"/>
        <v>0</v>
      </c>
      <c r="J397" s="159">
        <f t="shared" si="183"/>
        <v>0</v>
      </c>
      <c r="K397" s="250">
        <f t="shared" si="176"/>
        <v>0</v>
      </c>
    </row>
    <row r="398" spans="1:11" s="3" customFormat="1" ht="15" x14ac:dyDescent="0.2">
      <c r="A398" s="65"/>
      <c r="B398" s="66">
        <v>3</v>
      </c>
      <c r="C398" s="67" t="s">
        <v>990</v>
      </c>
      <c r="D398" s="68"/>
      <c r="E398" s="67"/>
      <c r="F398" s="69"/>
      <c r="G398" s="69"/>
      <c r="H398" s="70"/>
      <c r="I398" s="98"/>
      <c r="J398" s="69"/>
      <c r="K398" s="70"/>
    </row>
    <row r="399" spans="1:11" s="3" customFormat="1" ht="75" x14ac:dyDescent="0.2">
      <c r="A399" s="119"/>
      <c r="B399" s="256" t="s">
        <v>26</v>
      </c>
      <c r="C399" s="251" t="s">
        <v>445</v>
      </c>
      <c r="D399" s="252">
        <v>88</v>
      </c>
      <c r="E399" s="253" t="s">
        <v>11</v>
      </c>
      <c r="F399" s="145"/>
      <c r="G399" s="145"/>
      <c r="H399" s="249">
        <f>(F399+G399)*D399</f>
        <v>0</v>
      </c>
      <c r="I399" s="159">
        <f t="shared" ref="I399:I400" si="184">TRUNC(F399*(1+$K$4),2)</f>
        <v>0</v>
      </c>
      <c r="J399" s="159">
        <f t="shared" ref="J399:J400" si="185">TRUNC(G399*(1+$K$4),2)</f>
        <v>0</v>
      </c>
      <c r="K399" s="250">
        <f t="shared" ref="K399:K414" si="186">SUM(I399:J399)*D399</f>
        <v>0</v>
      </c>
    </row>
    <row r="400" spans="1:11" s="3" customFormat="1" ht="75" x14ac:dyDescent="0.2">
      <c r="A400" s="255"/>
      <c r="B400" s="256" t="s">
        <v>27</v>
      </c>
      <c r="C400" s="251" t="s">
        <v>446</v>
      </c>
      <c r="D400" s="252">
        <v>2</v>
      </c>
      <c r="E400" s="253" t="s">
        <v>11</v>
      </c>
      <c r="F400" s="145"/>
      <c r="G400" s="145"/>
      <c r="H400" s="249">
        <f>(F400+G400)*D400</f>
        <v>0</v>
      </c>
      <c r="I400" s="159">
        <f t="shared" si="184"/>
        <v>0</v>
      </c>
      <c r="J400" s="159">
        <f t="shared" si="185"/>
        <v>0</v>
      </c>
      <c r="K400" s="250">
        <f t="shared" si="186"/>
        <v>0</v>
      </c>
    </row>
    <row r="401" spans="1:11" s="3" customFormat="1" ht="15" x14ac:dyDescent="0.2">
      <c r="A401" s="255"/>
      <c r="B401" s="256" t="s">
        <v>29</v>
      </c>
      <c r="C401" s="155" t="s">
        <v>197</v>
      </c>
      <c r="D401" s="124"/>
      <c r="E401" s="238"/>
      <c r="F401" s="248"/>
      <c r="G401" s="248"/>
      <c r="H401" s="249"/>
      <c r="I401" s="159"/>
      <c r="J401" s="159"/>
      <c r="K401" s="250"/>
    </row>
    <row r="402" spans="1:11" s="3" customFormat="1" ht="15" x14ac:dyDescent="0.2">
      <c r="A402" s="72"/>
      <c r="B402" s="155" t="s">
        <v>447</v>
      </c>
      <c r="C402" s="155" t="s">
        <v>141</v>
      </c>
      <c r="D402" s="124">
        <v>2</v>
      </c>
      <c r="E402" s="238" t="s">
        <v>11</v>
      </c>
      <c r="F402" s="145"/>
      <c r="G402" s="145"/>
      <c r="H402" s="249">
        <f t="shared" ref="H402:H408" si="187">SUM(F402,G402)*D402</f>
        <v>0</v>
      </c>
      <c r="I402" s="159">
        <f t="shared" ref="I402:I408" si="188">TRUNC(F402*(1+$K$4),2)</f>
        <v>0</v>
      </c>
      <c r="J402" s="159">
        <f t="shared" ref="J402:J408" si="189">TRUNC(G402*(1+$K$4),2)</f>
        <v>0</v>
      </c>
      <c r="K402" s="250">
        <f t="shared" si="186"/>
        <v>0</v>
      </c>
    </row>
    <row r="403" spans="1:11" s="3" customFormat="1" ht="15" x14ac:dyDescent="0.2">
      <c r="A403" s="72"/>
      <c r="B403" s="155" t="s">
        <v>448</v>
      </c>
      <c r="C403" s="155" t="s">
        <v>449</v>
      </c>
      <c r="D403" s="124">
        <v>8</v>
      </c>
      <c r="E403" s="238" t="s">
        <v>11</v>
      </c>
      <c r="F403" s="145"/>
      <c r="G403" s="145"/>
      <c r="H403" s="249">
        <f t="shared" si="187"/>
        <v>0</v>
      </c>
      <c r="I403" s="159">
        <f t="shared" si="188"/>
        <v>0</v>
      </c>
      <c r="J403" s="159">
        <f t="shared" si="189"/>
        <v>0</v>
      </c>
      <c r="K403" s="250">
        <f t="shared" si="186"/>
        <v>0</v>
      </c>
    </row>
    <row r="404" spans="1:11" s="3" customFormat="1" ht="15" x14ac:dyDescent="0.2">
      <c r="A404" s="72"/>
      <c r="B404" s="155" t="s">
        <v>450</v>
      </c>
      <c r="C404" s="155" t="s">
        <v>143</v>
      </c>
      <c r="D404" s="124">
        <v>1</v>
      </c>
      <c r="E404" s="238" t="s">
        <v>11</v>
      </c>
      <c r="F404" s="145"/>
      <c r="G404" s="145"/>
      <c r="H404" s="249">
        <f t="shared" si="187"/>
        <v>0</v>
      </c>
      <c r="I404" s="159">
        <f t="shared" si="188"/>
        <v>0</v>
      </c>
      <c r="J404" s="159">
        <f t="shared" si="189"/>
        <v>0</v>
      </c>
      <c r="K404" s="250">
        <f t="shared" si="186"/>
        <v>0</v>
      </c>
    </row>
    <row r="405" spans="1:11" s="3" customFormat="1" ht="15" x14ac:dyDescent="0.2">
      <c r="A405" s="72"/>
      <c r="B405" s="155" t="s">
        <v>30</v>
      </c>
      <c r="C405" s="155" t="s">
        <v>28</v>
      </c>
      <c r="D405" s="124">
        <v>400</v>
      </c>
      <c r="E405" s="238" t="s">
        <v>16</v>
      </c>
      <c r="F405" s="145"/>
      <c r="G405" s="145"/>
      <c r="H405" s="249">
        <f t="shared" si="187"/>
        <v>0</v>
      </c>
      <c r="I405" s="159">
        <f t="shared" si="188"/>
        <v>0</v>
      </c>
      <c r="J405" s="159">
        <f t="shared" si="189"/>
        <v>0</v>
      </c>
      <c r="K405" s="250">
        <f t="shared" si="186"/>
        <v>0</v>
      </c>
    </row>
    <row r="406" spans="1:11" s="3" customFormat="1" ht="15" x14ac:dyDescent="0.2">
      <c r="A406" s="72"/>
      <c r="B406" s="155" t="s">
        <v>31</v>
      </c>
      <c r="C406" s="251" t="s">
        <v>40</v>
      </c>
      <c r="D406" s="252">
        <v>100</v>
      </c>
      <c r="E406" s="253" t="s">
        <v>16</v>
      </c>
      <c r="F406" s="145"/>
      <c r="G406" s="145"/>
      <c r="H406" s="249">
        <f t="shared" si="187"/>
        <v>0</v>
      </c>
      <c r="I406" s="159">
        <f t="shared" si="188"/>
        <v>0</v>
      </c>
      <c r="J406" s="159">
        <f t="shared" si="189"/>
        <v>0</v>
      </c>
      <c r="K406" s="250">
        <f t="shared" si="186"/>
        <v>0</v>
      </c>
    </row>
    <row r="407" spans="1:11" s="3" customFormat="1" ht="15" x14ac:dyDescent="0.2">
      <c r="A407" s="255"/>
      <c r="B407" s="155" t="s">
        <v>451</v>
      </c>
      <c r="C407" s="155" t="s">
        <v>15</v>
      </c>
      <c r="D407" s="124">
        <v>33</v>
      </c>
      <c r="E407" s="238" t="s">
        <v>16</v>
      </c>
      <c r="F407" s="145"/>
      <c r="G407" s="145"/>
      <c r="H407" s="249">
        <f t="shared" si="187"/>
        <v>0</v>
      </c>
      <c r="I407" s="159">
        <f t="shared" si="188"/>
        <v>0</v>
      </c>
      <c r="J407" s="159">
        <f t="shared" si="189"/>
        <v>0</v>
      </c>
      <c r="K407" s="250">
        <f t="shared" si="186"/>
        <v>0</v>
      </c>
    </row>
    <row r="408" spans="1:11" s="3" customFormat="1" ht="15" x14ac:dyDescent="0.2">
      <c r="A408" s="72"/>
      <c r="B408" s="155" t="s">
        <v>452</v>
      </c>
      <c r="C408" s="155" t="s">
        <v>135</v>
      </c>
      <c r="D408" s="124">
        <v>11</v>
      </c>
      <c r="E408" s="238" t="s">
        <v>33</v>
      </c>
      <c r="F408" s="145"/>
      <c r="G408" s="145"/>
      <c r="H408" s="249">
        <f t="shared" si="187"/>
        <v>0</v>
      </c>
      <c r="I408" s="159">
        <f t="shared" si="188"/>
        <v>0</v>
      </c>
      <c r="J408" s="159">
        <f t="shared" si="189"/>
        <v>0</v>
      </c>
      <c r="K408" s="250">
        <f t="shared" si="186"/>
        <v>0</v>
      </c>
    </row>
    <row r="409" spans="1:11" s="3" customFormat="1" ht="15" x14ac:dyDescent="0.2">
      <c r="A409" s="72"/>
      <c r="B409" s="155" t="s">
        <v>453</v>
      </c>
      <c r="C409" s="155" t="s">
        <v>947</v>
      </c>
      <c r="D409" s="124"/>
      <c r="E409" s="238"/>
      <c r="F409" s="248"/>
      <c r="G409" s="248"/>
      <c r="H409" s="249"/>
      <c r="I409" s="159"/>
      <c r="J409" s="159"/>
      <c r="K409" s="250"/>
    </row>
    <row r="410" spans="1:11" s="3" customFormat="1" ht="15" x14ac:dyDescent="0.2">
      <c r="A410" s="72"/>
      <c r="B410" s="155" t="s">
        <v>454</v>
      </c>
      <c r="C410" s="155" t="s">
        <v>139</v>
      </c>
      <c r="D410" s="124">
        <v>60</v>
      </c>
      <c r="E410" s="238" t="s">
        <v>16</v>
      </c>
      <c r="F410" s="145"/>
      <c r="G410" s="145"/>
      <c r="H410" s="249">
        <f t="shared" ref="H410:H411" si="190">SUM(F410,G410)*D410</f>
        <v>0</v>
      </c>
      <c r="I410" s="159">
        <f t="shared" ref="I410:I411" si="191">TRUNC(F410*(1+$K$4),2)</f>
        <v>0</v>
      </c>
      <c r="J410" s="159">
        <f t="shared" ref="J410:J414" si="192">TRUNC(G410*(1+$K$4),2)</f>
        <v>0</v>
      </c>
      <c r="K410" s="250">
        <f t="shared" si="186"/>
        <v>0</v>
      </c>
    </row>
    <row r="411" spans="1:11" s="3" customFormat="1" ht="15" x14ac:dyDescent="0.2">
      <c r="A411" s="72"/>
      <c r="B411" s="155" t="s">
        <v>455</v>
      </c>
      <c r="C411" s="155" t="s">
        <v>145</v>
      </c>
      <c r="D411" s="124">
        <v>22</v>
      </c>
      <c r="E411" s="238" t="s">
        <v>11</v>
      </c>
      <c r="F411" s="145"/>
      <c r="G411" s="145"/>
      <c r="H411" s="249">
        <f t="shared" si="190"/>
        <v>0</v>
      </c>
      <c r="I411" s="159">
        <f t="shared" si="191"/>
        <v>0</v>
      </c>
      <c r="J411" s="159">
        <f t="shared" si="192"/>
        <v>0</v>
      </c>
      <c r="K411" s="250">
        <f t="shared" si="186"/>
        <v>0</v>
      </c>
    </row>
    <row r="412" spans="1:11" s="3" customFormat="1" ht="30" x14ac:dyDescent="0.2">
      <c r="A412" s="72"/>
      <c r="B412" s="155" t="s">
        <v>456</v>
      </c>
      <c r="C412" s="251" t="s">
        <v>457</v>
      </c>
      <c r="D412" s="252">
        <v>1</v>
      </c>
      <c r="E412" s="253" t="s">
        <v>458</v>
      </c>
      <c r="F412" s="248" t="s">
        <v>39</v>
      </c>
      <c r="G412" s="145"/>
      <c r="H412" s="249">
        <f>SUM(F412,G412)*D412</f>
        <v>0</v>
      </c>
      <c r="I412" s="248" t="s">
        <v>39</v>
      </c>
      <c r="J412" s="159">
        <f t="shared" si="192"/>
        <v>0</v>
      </c>
      <c r="K412" s="250">
        <f t="shared" si="186"/>
        <v>0</v>
      </c>
    </row>
    <row r="413" spans="1:11" s="3" customFormat="1" ht="15" x14ac:dyDescent="0.2">
      <c r="A413" s="255"/>
      <c r="B413" s="155" t="s">
        <v>459</v>
      </c>
      <c r="C413" s="251" t="s">
        <v>460</v>
      </c>
      <c r="D413" s="252">
        <v>100</v>
      </c>
      <c r="E413" s="253" t="s">
        <v>289</v>
      </c>
      <c r="F413" s="145"/>
      <c r="G413" s="145"/>
      <c r="H413" s="249">
        <f t="shared" ref="H413" si="193">SUM(F413,G413)*D413</f>
        <v>0</v>
      </c>
      <c r="I413" s="159">
        <f t="shared" ref="I413" si="194">TRUNC(F413*(1+$K$4),2)</f>
        <v>0</v>
      </c>
      <c r="J413" s="159">
        <f t="shared" ref="J413" si="195">TRUNC(G413*(1+$K$4),2)</f>
        <v>0</v>
      </c>
      <c r="K413" s="250">
        <f t="shared" si="186"/>
        <v>0</v>
      </c>
    </row>
    <row r="414" spans="1:11" s="3" customFormat="1" ht="30" x14ac:dyDescent="0.2">
      <c r="A414" s="255"/>
      <c r="B414" s="155" t="s">
        <v>461</v>
      </c>
      <c r="C414" s="251" t="s">
        <v>462</v>
      </c>
      <c r="D414" s="252">
        <v>50</v>
      </c>
      <c r="E414" s="253" t="s">
        <v>11</v>
      </c>
      <c r="F414" s="248" t="s">
        <v>39</v>
      </c>
      <c r="G414" s="145"/>
      <c r="H414" s="249">
        <f>SUM(F414,G414)*D414</f>
        <v>0</v>
      </c>
      <c r="I414" s="248" t="s">
        <v>39</v>
      </c>
      <c r="J414" s="159">
        <f t="shared" si="192"/>
        <v>0</v>
      </c>
      <c r="K414" s="250">
        <f t="shared" si="186"/>
        <v>0</v>
      </c>
    </row>
    <row r="415" spans="1:11" s="3" customFormat="1" ht="15" x14ac:dyDescent="0.2">
      <c r="A415" s="65"/>
      <c r="B415" s="66">
        <v>4</v>
      </c>
      <c r="C415" s="67" t="s">
        <v>62</v>
      </c>
      <c r="D415" s="68"/>
      <c r="E415" s="67"/>
      <c r="F415" s="69"/>
      <c r="G415" s="69"/>
      <c r="H415" s="70"/>
      <c r="I415" s="98"/>
      <c r="J415" s="69"/>
      <c r="K415" s="70"/>
    </row>
    <row r="416" spans="1:11" s="3" customFormat="1" ht="45" x14ac:dyDescent="0.2">
      <c r="A416" s="119"/>
      <c r="B416" s="155" t="s">
        <v>43</v>
      </c>
      <c r="C416" s="155" t="s">
        <v>63</v>
      </c>
      <c r="D416" s="124">
        <v>1</v>
      </c>
      <c r="E416" s="238" t="s">
        <v>11</v>
      </c>
      <c r="F416" s="145"/>
      <c r="G416" s="145"/>
      <c r="H416" s="249">
        <f t="shared" ref="H416:H421" si="196">SUM(F416,G416)*D416</f>
        <v>0</v>
      </c>
      <c r="I416" s="159">
        <f t="shared" ref="I416:I422" si="197">TRUNC(F416*(1+$K$4),2)</f>
        <v>0</v>
      </c>
      <c r="J416" s="159">
        <f t="shared" ref="J416:J422" si="198">TRUNC(G416*(1+$K$4),2)</f>
        <v>0</v>
      </c>
      <c r="K416" s="250">
        <f t="shared" ref="K416:K422" si="199">SUM(I416:J416)*D416</f>
        <v>0</v>
      </c>
    </row>
    <row r="417" spans="1:11" s="3" customFormat="1" ht="45" x14ac:dyDescent="0.2">
      <c r="A417" s="72"/>
      <c r="B417" s="155" t="s">
        <v>44</v>
      </c>
      <c r="C417" s="155" t="s">
        <v>64</v>
      </c>
      <c r="D417" s="124">
        <v>10</v>
      </c>
      <c r="E417" s="238" t="s">
        <v>11</v>
      </c>
      <c r="F417" s="145"/>
      <c r="G417" s="145"/>
      <c r="H417" s="249">
        <f t="shared" si="196"/>
        <v>0</v>
      </c>
      <c r="I417" s="159">
        <f t="shared" si="197"/>
        <v>0</v>
      </c>
      <c r="J417" s="159">
        <f t="shared" si="198"/>
        <v>0</v>
      </c>
      <c r="K417" s="250">
        <f t="shared" si="199"/>
        <v>0</v>
      </c>
    </row>
    <row r="418" spans="1:11" s="3" customFormat="1" ht="15" x14ac:dyDescent="0.2">
      <c r="A418" s="72"/>
      <c r="B418" s="155" t="s">
        <v>45</v>
      </c>
      <c r="C418" s="146" t="s">
        <v>15</v>
      </c>
      <c r="D418" s="147">
        <v>6</v>
      </c>
      <c r="E418" s="148" t="s">
        <v>16</v>
      </c>
      <c r="F418" s="145"/>
      <c r="G418" s="145"/>
      <c r="H418" s="249">
        <f t="shared" si="196"/>
        <v>0</v>
      </c>
      <c r="I418" s="159">
        <f t="shared" si="197"/>
        <v>0</v>
      </c>
      <c r="J418" s="159">
        <f t="shared" si="198"/>
        <v>0</v>
      </c>
      <c r="K418" s="250">
        <f t="shared" si="199"/>
        <v>0</v>
      </c>
    </row>
    <row r="419" spans="1:11" s="3" customFormat="1" ht="30" x14ac:dyDescent="0.2">
      <c r="A419" s="149"/>
      <c r="B419" s="155" t="s">
        <v>46</v>
      </c>
      <c r="C419" s="251" t="s">
        <v>70</v>
      </c>
      <c r="D419" s="252">
        <v>10</v>
      </c>
      <c r="E419" s="253" t="s">
        <v>11</v>
      </c>
      <c r="F419" s="145"/>
      <c r="G419" s="145"/>
      <c r="H419" s="249">
        <f t="shared" si="196"/>
        <v>0</v>
      </c>
      <c r="I419" s="159">
        <f t="shared" si="197"/>
        <v>0</v>
      </c>
      <c r="J419" s="159">
        <f t="shared" si="198"/>
        <v>0</v>
      </c>
      <c r="K419" s="250">
        <f t="shared" si="199"/>
        <v>0</v>
      </c>
    </row>
    <row r="420" spans="1:11" s="3" customFormat="1" ht="15" x14ac:dyDescent="0.2">
      <c r="A420" s="255"/>
      <c r="B420" s="155" t="s">
        <v>48</v>
      </c>
      <c r="C420" s="251" t="s">
        <v>32</v>
      </c>
      <c r="D420" s="252">
        <v>10</v>
      </c>
      <c r="E420" s="253" t="s">
        <v>33</v>
      </c>
      <c r="F420" s="145"/>
      <c r="G420" s="145"/>
      <c r="H420" s="249">
        <f t="shared" si="196"/>
        <v>0</v>
      </c>
      <c r="I420" s="159">
        <f t="shared" si="197"/>
        <v>0</v>
      </c>
      <c r="J420" s="159">
        <f t="shared" si="198"/>
        <v>0</v>
      </c>
      <c r="K420" s="250">
        <f t="shared" si="199"/>
        <v>0</v>
      </c>
    </row>
    <row r="421" spans="1:11" s="3" customFormat="1" ht="15" x14ac:dyDescent="0.2">
      <c r="A421" s="255"/>
      <c r="B421" s="155" t="s">
        <v>49</v>
      </c>
      <c r="C421" s="155" t="s">
        <v>22</v>
      </c>
      <c r="D421" s="124">
        <v>10</v>
      </c>
      <c r="E421" s="238" t="s">
        <v>11</v>
      </c>
      <c r="F421" s="145"/>
      <c r="G421" s="145"/>
      <c r="H421" s="249">
        <f t="shared" si="196"/>
        <v>0</v>
      </c>
      <c r="I421" s="159">
        <f t="shared" si="197"/>
        <v>0</v>
      </c>
      <c r="J421" s="159">
        <f t="shared" si="198"/>
        <v>0</v>
      </c>
      <c r="K421" s="250">
        <f t="shared" si="199"/>
        <v>0</v>
      </c>
    </row>
    <row r="422" spans="1:11" s="3" customFormat="1" ht="15" x14ac:dyDescent="0.2">
      <c r="A422" s="72"/>
      <c r="B422" s="155" t="s">
        <v>50</v>
      </c>
      <c r="C422" s="155" t="s">
        <v>28</v>
      </c>
      <c r="D422" s="124">
        <v>400</v>
      </c>
      <c r="E422" s="238" t="s">
        <v>16</v>
      </c>
      <c r="F422" s="145"/>
      <c r="G422" s="145"/>
      <c r="H422" s="249">
        <f>SUM(F422,G422)*D422</f>
        <v>0</v>
      </c>
      <c r="I422" s="159">
        <f t="shared" si="197"/>
        <v>0</v>
      </c>
      <c r="J422" s="159">
        <f t="shared" si="198"/>
        <v>0</v>
      </c>
      <c r="K422" s="250">
        <f t="shared" si="199"/>
        <v>0</v>
      </c>
    </row>
    <row r="423" spans="1:11" s="3" customFormat="1" ht="15" x14ac:dyDescent="0.2">
      <c r="A423" s="72"/>
      <c r="B423" s="155" t="s">
        <v>51</v>
      </c>
      <c r="C423" s="155" t="s">
        <v>947</v>
      </c>
      <c r="D423" s="124"/>
      <c r="E423" s="238"/>
      <c r="F423" s="248"/>
      <c r="G423" s="248"/>
      <c r="H423" s="249"/>
      <c r="I423" s="159"/>
      <c r="J423" s="159"/>
      <c r="K423" s="250"/>
    </row>
    <row r="424" spans="1:11" s="3" customFormat="1" ht="15" x14ac:dyDescent="0.2">
      <c r="A424" s="72"/>
      <c r="B424" s="155" t="s">
        <v>463</v>
      </c>
      <c r="C424" s="155" t="s">
        <v>139</v>
      </c>
      <c r="D424" s="124">
        <v>60</v>
      </c>
      <c r="E424" s="238" t="s">
        <v>16</v>
      </c>
      <c r="F424" s="145"/>
      <c r="G424" s="145"/>
      <c r="H424" s="249">
        <f t="shared" ref="H424:H425" si="200">SUM(F424,G424)*D424</f>
        <v>0</v>
      </c>
      <c r="I424" s="159">
        <f t="shared" ref="I424:I425" si="201">TRUNC(F424*(1+$K$4),2)</f>
        <v>0</v>
      </c>
      <c r="J424" s="159">
        <f t="shared" ref="J424:J425" si="202">TRUNC(G424*(1+$K$4),2)</f>
        <v>0</v>
      </c>
      <c r="K424" s="250">
        <f t="shared" ref="K424:K425" si="203">SUM(I424:J424)*D424</f>
        <v>0</v>
      </c>
    </row>
    <row r="425" spans="1:11" s="3" customFormat="1" ht="15" x14ac:dyDescent="0.2">
      <c r="A425" s="72"/>
      <c r="B425" s="155" t="s">
        <v>52</v>
      </c>
      <c r="C425" s="155" t="s">
        <v>145</v>
      </c>
      <c r="D425" s="124">
        <v>15</v>
      </c>
      <c r="E425" s="238" t="s">
        <v>11</v>
      </c>
      <c r="F425" s="145"/>
      <c r="G425" s="145"/>
      <c r="H425" s="249">
        <f t="shared" si="200"/>
        <v>0</v>
      </c>
      <c r="I425" s="159">
        <f t="shared" si="201"/>
        <v>0</v>
      </c>
      <c r="J425" s="159">
        <f t="shared" si="202"/>
        <v>0</v>
      </c>
      <c r="K425" s="250">
        <f t="shared" si="203"/>
        <v>0</v>
      </c>
    </row>
    <row r="426" spans="1:11" s="3" customFormat="1" ht="30" x14ac:dyDescent="0.2">
      <c r="A426" s="65"/>
      <c r="B426" s="66">
        <v>5</v>
      </c>
      <c r="C426" s="67" t="s">
        <v>995</v>
      </c>
      <c r="D426" s="68"/>
      <c r="E426" s="67"/>
      <c r="F426" s="69"/>
      <c r="G426" s="69"/>
      <c r="H426" s="70"/>
      <c r="I426" s="98"/>
      <c r="J426" s="69"/>
      <c r="K426" s="70"/>
    </row>
    <row r="427" spans="1:11" s="3" customFormat="1" ht="15" x14ac:dyDescent="0.2">
      <c r="A427" s="119"/>
      <c r="B427" s="256" t="s">
        <v>57</v>
      </c>
      <c r="C427" s="146" t="s">
        <v>15</v>
      </c>
      <c r="D427" s="147">
        <v>90</v>
      </c>
      <c r="E427" s="148" t="s">
        <v>16</v>
      </c>
      <c r="F427" s="145"/>
      <c r="G427" s="145"/>
      <c r="H427" s="249">
        <f t="shared" ref="H427:H458" si="204">SUM(F427,G427)*D427</f>
        <v>0</v>
      </c>
      <c r="I427" s="159">
        <f t="shared" ref="I427:I444" si="205">TRUNC(F427*(1+$K$4),2)</f>
        <v>0</v>
      </c>
      <c r="J427" s="159">
        <f t="shared" ref="J427:J446" si="206">TRUNC(G427*(1+$K$4),2)</f>
        <v>0</v>
      </c>
      <c r="K427" s="250">
        <f t="shared" ref="K427:K461" si="207">SUM(I427:J427)*D427</f>
        <v>0</v>
      </c>
    </row>
    <row r="428" spans="1:11" s="3" customFormat="1" ht="15" x14ac:dyDescent="0.2">
      <c r="A428" s="149"/>
      <c r="B428" s="256" t="s">
        <v>58</v>
      </c>
      <c r="C428" s="251" t="s">
        <v>20</v>
      </c>
      <c r="D428" s="252">
        <v>16</v>
      </c>
      <c r="E428" s="253" t="s">
        <v>18</v>
      </c>
      <c r="F428" s="145"/>
      <c r="G428" s="145"/>
      <c r="H428" s="249">
        <f t="shared" si="204"/>
        <v>0</v>
      </c>
      <c r="I428" s="159">
        <f t="shared" si="205"/>
        <v>0</v>
      </c>
      <c r="J428" s="159">
        <f t="shared" si="206"/>
        <v>0</v>
      </c>
      <c r="K428" s="249">
        <f t="shared" si="207"/>
        <v>0</v>
      </c>
    </row>
    <row r="429" spans="1:11" s="3" customFormat="1" ht="15" x14ac:dyDescent="0.2">
      <c r="A429" s="255"/>
      <c r="B429" s="256" t="s">
        <v>59</v>
      </c>
      <c r="C429" s="251" t="s">
        <v>32</v>
      </c>
      <c r="D429" s="252">
        <v>5</v>
      </c>
      <c r="E429" s="253" t="s">
        <v>33</v>
      </c>
      <c r="F429" s="145"/>
      <c r="G429" s="145"/>
      <c r="H429" s="249">
        <f t="shared" si="204"/>
        <v>0</v>
      </c>
      <c r="I429" s="159">
        <f t="shared" si="205"/>
        <v>0</v>
      </c>
      <c r="J429" s="159">
        <f t="shared" si="206"/>
        <v>0</v>
      </c>
      <c r="K429" s="250">
        <f t="shared" si="207"/>
        <v>0</v>
      </c>
    </row>
    <row r="430" spans="1:11" s="3" customFormat="1" ht="15" x14ac:dyDescent="0.2">
      <c r="A430" s="255"/>
      <c r="B430" s="256" t="s">
        <v>60</v>
      </c>
      <c r="C430" s="155" t="s">
        <v>136</v>
      </c>
      <c r="D430" s="124">
        <v>3</v>
      </c>
      <c r="E430" s="238" t="s">
        <v>16</v>
      </c>
      <c r="F430" s="145"/>
      <c r="G430" s="145"/>
      <c r="H430" s="249">
        <f t="shared" si="204"/>
        <v>0</v>
      </c>
      <c r="I430" s="159">
        <f t="shared" si="205"/>
        <v>0</v>
      </c>
      <c r="J430" s="159">
        <f t="shared" si="206"/>
        <v>0</v>
      </c>
      <c r="K430" s="250">
        <f t="shared" ref="K430:K433" si="208">SUM(I430:J430)*D430</f>
        <v>0</v>
      </c>
    </row>
    <row r="431" spans="1:11" s="3" customFormat="1" ht="15" x14ac:dyDescent="0.2">
      <c r="A431" s="72"/>
      <c r="B431" s="256" t="s">
        <v>61</v>
      </c>
      <c r="C431" s="155" t="s">
        <v>47</v>
      </c>
      <c r="D431" s="124">
        <v>18</v>
      </c>
      <c r="E431" s="238" t="s">
        <v>11</v>
      </c>
      <c r="F431" s="145"/>
      <c r="G431" s="145"/>
      <c r="H431" s="249">
        <f t="shared" si="204"/>
        <v>0</v>
      </c>
      <c r="I431" s="159">
        <f t="shared" si="205"/>
        <v>0</v>
      </c>
      <c r="J431" s="159">
        <f t="shared" si="206"/>
        <v>0</v>
      </c>
      <c r="K431" s="250">
        <f t="shared" si="208"/>
        <v>0</v>
      </c>
    </row>
    <row r="432" spans="1:11" s="3" customFormat="1" ht="15" x14ac:dyDescent="0.2">
      <c r="A432" s="72"/>
      <c r="B432" s="256" t="s">
        <v>73</v>
      </c>
      <c r="C432" s="155" t="s">
        <v>949</v>
      </c>
      <c r="D432" s="124">
        <v>2200</v>
      </c>
      <c r="E432" s="238" t="s">
        <v>16</v>
      </c>
      <c r="F432" s="145"/>
      <c r="G432" s="145"/>
      <c r="H432" s="249">
        <f t="shared" si="204"/>
        <v>0</v>
      </c>
      <c r="I432" s="159">
        <f t="shared" si="205"/>
        <v>0</v>
      </c>
      <c r="J432" s="159">
        <f t="shared" si="206"/>
        <v>0</v>
      </c>
      <c r="K432" s="250">
        <f t="shared" si="208"/>
        <v>0</v>
      </c>
    </row>
    <row r="433" spans="1:11" s="3" customFormat="1" ht="15" x14ac:dyDescent="0.2">
      <c r="A433" s="72"/>
      <c r="B433" s="256" t="s">
        <v>199</v>
      </c>
      <c r="C433" s="155" t="s">
        <v>28</v>
      </c>
      <c r="D433" s="124">
        <v>4000</v>
      </c>
      <c r="E433" s="238" t="s">
        <v>16</v>
      </c>
      <c r="F433" s="145"/>
      <c r="G433" s="145"/>
      <c r="H433" s="249">
        <f t="shared" si="204"/>
        <v>0</v>
      </c>
      <c r="I433" s="159">
        <f t="shared" si="205"/>
        <v>0</v>
      </c>
      <c r="J433" s="159">
        <f t="shared" si="206"/>
        <v>0</v>
      </c>
      <c r="K433" s="250">
        <f t="shared" si="208"/>
        <v>0</v>
      </c>
    </row>
    <row r="434" spans="1:11" s="3" customFormat="1" ht="30" x14ac:dyDescent="0.2">
      <c r="A434" s="72"/>
      <c r="B434" s="256" t="s">
        <v>200</v>
      </c>
      <c r="C434" s="251" t="s">
        <v>34</v>
      </c>
      <c r="D434" s="252">
        <v>36</v>
      </c>
      <c r="E434" s="253" t="s">
        <v>11</v>
      </c>
      <c r="F434" s="145"/>
      <c r="G434" s="145"/>
      <c r="H434" s="249">
        <f t="shared" si="204"/>
        <v>0</v>
      </c>
      <c r="I434" s="159">
        <f t="shared" si="205"/>
        <v>0</v>
      </c>
      <c r="J434" s="159">
        <f t="shared" si="206"/>
        <v>0</v>
      </c>
      <c r="K434" s="250">
        <f t="shared" si="207"/>
        <v>0</v>
      </c>
    </row>
    <row r="435" spans="1:11" s="3" customFormat="1" ht="30" x14ac:dyDescent="0.2">
      <c r="A435" s="255"/>
      <c r="B435" s="256" t="s">
        <v>201</v>
      </c>
      <c r="C435" s="251" t="s">
        <v>35</v>
      </c>
      <c r="D435" s="252">
        <v>8</v>
      </c>
      <c r="E435" s="253" t="s">
        <v>11</v>
      </c>
      <c r="F435" s="145"/>
      <c r="G435" s="145"/>
      <c r="H435" s="249">
        <f t="shared" si="204"/>
        <v>0</v>
      </c>
      <c r="I435" s="159">
        <f t="shared" si="205"/>
        <v>0</v>
      </c>
      <c r="J435" s="159">
        <f t="shared" si="206"/>
        <v>0</v>
      </c>
      <c r="K435" s="250">
        <f t="shared" si="207"/>
        <v>0</v>
      </c>
    </row>
    <row r="436" spans="1:11" s="3" customFormat="1" ht="30" x14ac:dyDescent="0.2">
      <c r="A436" s="255"/>
      <c r="B436" s="256" t="s">
        <v>202</v>
      </c>
      <c r="C436" s="251" t="s">
        <v>70</v>
      </c>
      <c r="D436" s="252">
        <v>32</v>
      </c>
      <c r="E436" s="253" t="s">
        <v>11</v>
      </c>
      <c r="F436" s="145"/>
      <c r="G436" s="145"/>
      <c r="H436" s="249">
        <f t="shared" si="204"/>
        <v>0</v>
      </c>
      <c r="I436" s="159">
        <f t="shared" si="205"/>
        <v>0</v>
      </c>
      <c r="J436" s="159">
        <f t="shared" si="206"/>
        <v>0</v>
      </c>
      <c r="K436" s="250">
        <f t="shared" si="207"/>
        <v>0</v>
      </c>
    </row>
    <row r="437" spans="1:11" s="3" customFormat="1" ht="30" x14ac:dyDescent="0.2">
      <c r="A437" s="255"/>
      <c r="B437" s="256" t="s">
        <v>203</v>
      </c>
      <c r="C437" s="251" t="s">
        <v>36</v>
      </c>
      <c r="D437" s="252">
        <v>32</v>
      </c>
      <c r="E437" s="253" t="s">
        <v>11</v>
      </c>
      <c r="F437" s="145"/>
      <c r="G437" s="145"/>
      <c r="H437" s="249">
        <f t="shared" si="204"/>
        <v>0</v>
      </c>
      <c r="I437" s="159">
        <f t="shared" si="205"/>
        <v>0</v>
      </c>
      <c r="J437" s="159">
        <f t="shared" si="206"/>
        <v>0</v>
      </c>
      <c r="K437" s="250">
        <f t="shared" si="207"/>
        <v>0</v>
      </c>
    </row>
    <row r="438" spans="1:11" s="3" customFormat="1" ht="60" x14ac:dyDescent="0.2">
      <c r="A438" s="255"/>
      <c r="B438" s="256" t="s">
        <v>204</v>
      </c>
      <c r="C438" s="251" t="s">
        <v>37</v>
      </c>
      <c r="D438" s="252">
        <v>23</v>
      </c>
      <c r="E438" s="253" t="s">
        <v>11</v>
      </c>
      <c r="F438" s="145"/>
      <c r="G438" s="145"/>
      <c r="H438" s="249">
        <f t="shared" si="204"/>
        <v>0</v>
      </c>
      <c r="I438" s="159">
        <f t="shared" si="205"/>
        <v>0</v>
      </c>
      <c r="J438" s="159">
        <f t="shared" si="206"/>
        <v>0</v>
      </c>
      <c r="K438" s="250">
        <f t="shared" si="207"/>
        <v>0</v>
      </c>
    </row>
    <row r="439" spans="1:11" s="3" customFormat="1" ht="15" x14ac:dyDescent="0.2">
      <c r="A439" s="255"/>
      <c r="B439" s="256" t="s">
        <v>205</v>
      </c>
      <c r="C439" s="251" t="s">
        <v>74</v>
      </c>
      <c r="D439" s="252">
        <v>30</v>
      </c>
      <c r="E439" s="253" t="s">
        <v>11</v>
      </c>
      <c r="F439" s="145"/>
      <c r="G439" s="145"/>
      <c r="H439" s="249">
        <f t="shared" si="204"/>
        <v>0</v>
      </c>
      <c r="I439" s="159">
        <f t="shared" si="205"/>
        <v>0</v>
      </c>
      <c r="J439" s="159">
        <f t="shared" si="206"/>
        <v>0</v>
      </c>
      <c r="K439" s="250">
        <f t="shared" si="207"/>
        <v>0</v>
      </c>
    </row>
    <row r="440" spans="1:11" s="3" customFormat="1" ht="15" x14ac:dyDescent="0.2">
      <c r="A440" s="255"/>
      <c r="B440" s="256" t="s">
        <v>225</v>
      </c>
      <c r="C440" s="251" t="s">
        <v>75</v>
      </c>
      <c r="D440" s="252">
        <v>30</v>
      </c>
      <c r="E440" s="253" t="s">
        <v>11</v>
      </c>
      <c r="F440" s="145"/>
      <c r="G440" s="145"/>
      <c r="H440" s="249">
        <f t="shared" si="204"/>
        <v>0</v>
      </c>
      <c r="I440" s="159">
        <f t="shared" si="205"/>
        <v>0</v>
      </c>
      <c r="J440" s="159">
        <f t="shared" si="206"/>
        <v>0</v>
      </c>
      <c r="K440" s="250">
        <f t="shared" si="207"/>
        <v>0</v>
      </c>
    </row>
    <row r="441" spans="1:11" s="3" customFormat="1" ht="15" x14ac:dyDescent="0.2">
      <c r="A441" s="255"/>
      <c r="B441" s="256" t="s">
        <v>233</v>
      </c>
      <c r="C441" s="155" t="s">
        <v>135</v>
      </c>
      <c r="D441" s="124">
        <v>8</v>
      </c>
      <c r="E441" s="238" t="s">
        <v>33</v>
      </c>
      <c r="F441" s="145"/>
      <c r="G441" s="145"/>
      <c r="H441" s="249">
        <f t="shared" si="204"/>
        <v>0</v>
      </c>
      <c r="I441" s="159">
        <f t="shared" si="205"/>
        <v>0</v>
      </c>
      <c r="J441" s="159">
        <f t="shared" si="206"/>
        <v>0</v>
      </c>
      <c r="K441" s="250">
        <f t="shared" si="207"/>
        <v>0</v>
      </c>
    </row>
    <row r="442" spans="1:11" s="3" customFormat="1" ht="15" x14ac:dyDescent="0.2">
      <c r="A442" s="72"/>
      <c r="B442" s="256" t="s">
        <v>250</v>
      </c>
      <c r="C442" s="251" t="s">
        <v>40</v>
      </c>
      <c r="D442" s="252">
        <v>40</v>
      </c>
      <c r="E442" s="253" t="s">
        <v>16</v>
      </c>
      <c r="F442" s="145"/>
      <c r="G442" s="145"/>
      <c r="H442" s="249">
        <f t="shared" si="204"/>
        <v>0</v>
      </c>
      <c r="I442" s="159">
        <f t="shared" si="205"/>
        <v>0</v>
      </c>
      <c r="J442" s="159">
        <f t="shared" si="206"/>
        <v>0</v>
      </c>
      <c r="K442" s="250">
        <f t="shared" si="207"/>
        <v>0</v>
      </c>
    </row>
    <row r="443" spans="1:11" s="3" customFormat="1" ht="15" x14ac:dyDescent="0.2">
      <c r="A443" s="255"/>
      <c r="B443" s="256" t="s">
        <v>251</v>
      </c>
      <c r="C443" s="251" t="s">
        <v>41</v>
      </c>
      <c r="D443" s="252">
        <v>23</v>
      </c>
      <c r="E443" s="253" t="s">
        <v>11</v>
      </c>
      <c r="F443" s="145"/>
      <c r="G443" s="145"/>
      <c r="H443" s="249">
        <f t="shared" si="204"/>
        <v>0</v>
      </c>
      <c r="I443" s="159">
        <f t="shared" si="205"/>
        <v>0</v>
      </c>
      <c r="J443" s="159">
        <f t="shared" si="206"/>
        <v>0</v>
      </c>
      <c r="K443" s="250">
        <f t="shared" si="207"/>
        <v>0</v>
      </c>
    </row>
    <row r="444" spans="1:11" s="3" customFormat="1" ht="15" x14ac:dyDescent="0.2">
      <c r="A444" s="255"/>
      <c r="B444" s="256" t="s">
        <v>464</v>
      </c>
      <c r="C444" s="146" t="s">
        <v>42</v>
      </c>
      <c r="D444" s="252">
        <v>30</v>
      </c>
      <c r="E444" s="238" t="s">
        <v>16</v>
      </c>
      <c r="F444" s="145"/>
      <c r="G444" s="145"/>
      <c r="H444" s="249">
        <f t="shared" si="204"/>
        <v>0</v>
      </c>
      <c r="I444" s="159">
        <f t="shared" si="205"/>
        <v>0</v>
      </c>
      <c r="J444" s="159">
        <f t="shared" si="206"/>
        <v>0</v>
      </c>
      <c r="K444" s="250">
        <f t="shared" si="207"/>
        <v>0</v>
      </c>
    </row>
    <row r="445" spans="1:11" s="3" customFormat="1" ht="45" x14ac:dyDescent="0.2">
      <c r="A445" s="149"/>
      <c r="B445" s="256" t="s">
        <v>465</v>
      </c>
      <c r="C445" s="251" t="s">
        <v>466</v>
      </c>
      <c r="D445" s="252">
        <v>1</v>
      </c>
      <c r="E445" s="253" t="s">
        <v>458</v>
      </c>
      <c r="F445" s="248" t="s">
        <v>39</v>
      </c>
      <c r="G445" s="145"/>
      <c r="H445" s="249">
        <f t="shared" si="204"/>
        <v>0</v>
      </c>
      <c r="I445" s="159" t="s">
        <v>39</v>
      </c>
      <c r="J445" s="159">
        <f t="shared" si="206"/>
        <v>0</v>
      </c>
      <c r="K445" s="250">
        <f t="shared" si="207"/>
        <v>0</v>
      </c>
    </row>
    <row r="446" spans="1:11" s="3" customFormat="1" ht="30" x14ac:dyDescent="0.2">
      <c r="A446" s="255"/>
      <c r="B446" s="256" t="s">
        <v>467</v>
      </c>
      <c r="C446" s="251" t="s">
        <v>468</v>
      </c>
      <c r="D446" s="252">
        <v>1</v>
      </c>
      <c r="E446" s="253" t="s">
        <v>458</v>
      </c>
      <c r="F446" s="248" t="s">
        <v>39</v>
      </c>
      <c r="G446" s="145"/>
      <c r="H446" s="249">
        <f t="shared" si="204"/>
        <v>0</v>
      </c>
      <c r="I446" s="159" t="s">
        <v>39</v>
      </c>
      <c r="J446" s="159">
        <f t="shared" si="206"/>
        <v>0</v>
      </c>
      <c r="K446" s="250">
        <f t="shared" si="207"/>
        <v>0</v>
      </c>
    </row>
    <row r="447" spans="1:11" s="3" customFormat="1" ht="30" x14ac:dyDescent="0.2">
      <c r="A447" s="72"/>
      <c r="B447" s="155" t="s">
        <v>469</v>
      </c>
      <c r="C447" s="240" t="s">
        <v>470</v>
      </c>
      <c r="D447" s="124">
        <v>1</v>
      </c>
      <c r="E447" s="238" t="s">
        <v>458</v>
      </c>
      <c r="F447" s="116"/>
      <c r="G447" s="116"/>
      <c r="H447" s="241">
        <f t="shared" si="204"/>
        <v>0</v>
      </c>
      <c r="I447" s="159">
        <f t="shared" ref="I447:I458" si="209">TRUNC(F447*(1+$K$4),2)</f>
        <v>0</v>
      </c>
      <c r="J447" s="159">
        <f t="shared" ref="J447:J458" si="210">TRUNC(G447*(1+$K$4),2)</f>
        <v>0</v>
      </c>
      <c r="K447" s="250">
        <f t="shared" si="207"/>
        <v>0</v>
      </c>
    </row>
    <row r="448" spans="1:11" s="3" customFormat="1" ht="15" x14ac:dyDescent="0.2">
      <c r="A448" s="72"/>
      <c r="B448" s="155" t="s">
        <v>471</v>
      </c>
      <c r="C448" s="117" t="s">
        <v>953</v>
      </c>
      <c r="D448" s="124">
        <v>70</v>
      </c>
      <c r="E448" s="238" t="s">
        <v>16</v>
      </c>
      <c r="F448" s="116"/>
      <c r="G448" s="271"/>
      <c r="H448" s="241">
        <f t="shared" si="204"/>
        <v>0</v>
      </c>
      <c r="I448" s="159">
        <f t="shared" si="209"/>
        <v>0</v>
      </c>
      <c r="J448" s="159">
        <f t="shared" si="210"/>
        <v>0</v>
      </c>
      <c r="K448" s="250">
        <f t="shared" si="207"/>
        <v>0</v>
      </c>
    </row>
    <row r="449" spans="1:11" s="3" customFormat="1" ht="15" x14ac:dyDescent="0.2">
      <c r="A449" s="119"/>
      <c r="B449" s="155" t="s">
        <v>472</v>
      </c>
      <c r="C449" s="117" t="s">
        <v>473</v>
      </c>
      <c r="D449" s="124">
        <v>70</v>
      </c>
      <c r="E449" s="238" t="s">
        <v>16</v>
      </c>
      <c r="F449" s="116"/>
      <c r="G449" s="271"/>
      <c r="H449" s="241">
        <f t="shared" si="204"/>
        <v>0</v>
      </c>
      <c r="I449" s="159">
        <f t="shared" si="209"/>
        <v>0</v>
      </c>
      <c r="J449" s="159">
        <f t="shared" si="210"/>
        <v>0</v>
      </c>
      <c r="K449" s="250">
        <f t="shared" si="207"/>
        <v>0</v>
      </c>
    </row>
    <row r="450" spans="1:11" s="3" customFormat="1" ht="15" x14ac:dyDescent="0.2">
      <c r="A450" s="119"/>
      <c r="B450" s="155" t="s">
        <v>474</v>
      </c>
      <c r="C450" s="117" t="s">
        <v>475</v>
      </c>
      <c r="D450" s="124">
        <v>45</v>
      </c>
      <c r="E450" s="238" t="s">
        <v>11</v>
      </c>
      <c r="F450" s="116"/>
      <c r="G450" s="271"/>
      <c r="H450" s="241">
        <f t="shared" si="204"/>
        <v>0</v>
      </c>
      <c r="I450" s="159">
        <f t="shared" si="209"/>
        <v>0</v>
      </c>
      <c r="J450" s="159">
        <f t="shared" si="210"/>
        <v>0</v>
      </c>
      <c r="K450" s="250">
        <f t="shared" si="207"/>
        <v>0</v>
      </c>
    </row>
    <row r="451" spans="1:11" s="3" customFormat="1" ht="15" x14ac:dyDescent="0.2">
      <c r="A451" s="119"/>
      <c r="B451" s="155" t="s">
        <v>476</v>
      </c>
      <c r="C451" s="117" t="s">
        <v>477</v>
      </c>
      <c r="D451" s="124">
        <v>4</v>
      </c>
      <c r="E451" s="238" t="s">
        <v>11</v>
      </c>
      <c r="F451" s="116"/>
      <c r="G451" s="271"/>
      <c r="H451" s="241">
        <f t="shared" si="204"/>
        <v>0</v>
      </c>
      <c r="I451" s="159">
        <f t="shared" si="209"/>
        <v>0</v>
      </c>
      <c r="J451" s="159">
        <f t="shared" si="210"/>
        <v>0</v>
      </c>
      <c r="K451" s="250">
        <f t="shared" si="207"/>
        <v>0</v>
      </c>
    </row>
    <row r="452" spans="1:11" s="3" customFormat="1" ht="15" x14ac:dyDescent="0.2">
      <c r="A452" s="119"/>
      <c r="B452" s="155" t="s">
        <v>478</v>
      </c>
      <c r="C452" s="117" t="s">
        <v>479</v>
      </c>
      <c r="D452" s="124">
        <v>4</v>
      </c>
      <c r="E452" s="238" t="s">
        <v>16</v>
      </c>
      <c r="F452" s="116"/>
      <c r="G452" s="271"/>
      <c r="H452" s="241">
        <f t="shared" si="204"/>
        <v>0</v>
      </c>
      <c r="I452" s="159">
        <f t="shared" si="209"/>
        <v>0</v>
      </c>
      <c r="J452" s="159">
        <f t="shared" si="210"/>
        <v>0</v>
      </c>
      <c r="K452" s="250">
        <f t="shared" si="207"/>
        <v>0</v>
      </c>
    </row>
    <row r="453" spans="1:11" s="3" customFormat="1" ht="15" x14ac:dyDescent="0.2">
      <c r="A453" s="119"/>
      <c r="B453" s="155" t="s">
        <v>480</v>
      </c>
      <c r="C453" s="117" t="s">
        <v>481</v>
      </c>
      <c r="D453" s="124">
        <v>2</v>
      </c>
      <c r="E453" s="238" t="s">
        <v>11</v>
      </c>
      <c r="F453" s="116"/>
      <c r="G453" s="271"/>
      <c r="H453" s="241">
        <f t="shared" si="204"/>
        <v>0</v>
      </c>
      <c r="I453" s="159">
        <f t="shared" si="209"/>
        <v>0</v>
      </c>
      <c r="J453" s="159">
        <f t="shared" si="210"/>
        <v>0</v>
      </c>
      <c r="K453" s="250">
        <f t="shared" si="207"/>
        <v>0</v>
      </c>
    </row>
    <row r="454" spans="1:11" s="3" customFormat="1" ht="15" x14ac:dyDescent="0.2">
      <c r="A454" s="119"/>
      <c r="B454" s="155" t="s">
        <v>482</v>
      </c>
      <c r="C454" s="117" t="s">
        <v>483</v>
      </c>
      <c r="D454" s="124">
        <v>2</v>
      </c>
      <c r="E454" s="238" t="s">
        <v>11</v>
      </c>
      <c r="F454" s="116"/>
      <c r="G454" s="271"/>
      <c r="H454" s="241">
        <f t="shared" si="204"/>
        <v>0</v>
      </c>
      <c r="I454" s="159">
        <f t="shared" si="209"/>
        <v>0</v>
      </c>
      <c r="J454" s="159">
        <f t="shared" si="210"/>
        <v>0</v>
      </c>
      <c r="K454" s="250">
        <f t="shared" si="207"/>
        <v>0</v>
      </c>
    </row>
    <row r="455" spans="1:11" s="3" customFormat="1" ht="15" x14ac:dyDescent="0.2">
      <c r="A455" s="119"/>
      <c r="B455" s="155" t="s">
        <v>484</v>
      </c>
      <c r="C455" s="117" t="s">
        <v>485</v>
      </c>
      <c r="D455" s="124">
        <v>10</v>
      </c>
      <c r="E455" s="238" t="s">
        <v>11</v>
      </c>
      <c r="F455" s="116"/>
      <c r="G455" s="271"/>
      <c r="H455" s="241">
        <f t="shared" si="204"/>
        <v>0</v>
      </c>
      <c r="I455" s="159">
        <f t="shared" si="209"/>
        <v>0</v>
      </c>
      <c r="J455" s="159">
        <f t="shared" si="210"/>
        <v>0</v>
      </c>
      <c r="K455" s="250">
        <f t="shared" si="207"/>
        <v>0</v>
      </c>
    </row>
    <row r="456" spans="1:11" s="3" customFormat="1" ht="30" x14ac:dyDescent="0.2">
      <c r="A456" s="119"/>
      <c r="B456" s="155" t="s">
        <v>486</v>
      </c>
      <c r="C456" s="117" t="s">
        <v>487</v>
      </c>
      <c r="D456" s="124">
        <v>200</v>
      </c>
      <c r="E456" s="238" t="s">
        <v>11</v>
      </c>
      <c r="F456" s="116"/>
      <c r="G456" s="271"/>
      <c r="H456" s="241">
        <f t="shared" si="204"/>
        <v>0</v>
      </c>
      <c r="I456" s="159">
        <f t="shared" si="209"/>
        <v>0</v>
      </c>
      <c r="J456" s="159">
        <f t="shared" si="210"/>
        <v>0</v>
      </c>
      <c r="K456" s="250">
        <f t="shared" si="207"/>
        <v>0</v>
      </c>
    </row>
    <row r="457" spans="1:11" s="3" customFormat="1" ht="15" x14ac:dyDescent="0.2">
      <c r="A457" s="119"/>
      <c r="B457" s="155" t="s">
        <v>488</v>
      </c>
      <c r="C457" s="117" t="s">
        <v>489</v>
      </c>
      <c r="D457" s="124">
        <v>40</v>
      </c>
      <c r="E457" s="238" t="s">
        <v>16</v>
      </c>
      <c r="F457" s="116"/>
      <c r="G457" s="271"/>
      <c r="H457" s="241">
        <f t="shared" si="204"/>
        <v>0</v>
      </c>
      <c r="I457" s="159">
        <f t="shared" si="209"/>
        <v>0</v>
      </c>
      <c r="J457" s="159">
        <f t="shared" si="210"/>
        <v>0</v>
      </c>
      <c r="K457" s="250">
        <f t="shared" si="207"/>
        <v>0</v>
      </c>
    </row>
    <row r="458" spans="1:11" s="35" customFormat="1" ht="15" x14ac:dyDescent="0.2">
      <c r="A458" s="119"/>
      <c r="B458" s="155" t="s">
        <v>490</v>
      </c>
      <c r="C458" s="117" t="s">
        <v>491</v>
      </c>
      <c r="D458" s="124">
        <v>400</v>
      </c>
      <c r="E458" s="238" t="s">
        <v>458</v>
      </c>
      <c r="F458" s="116"/>
      <c r="G458" s="271"/>
      <c r="H458" s="241">
        <f t="shared" si="204"/>
        <v>0</v>
      </c>
      <c r="I458" s="159">
        <f t="shared" si="209"/>
        <v>0</v>
      </c>
      <c r="J458" s="159">
        <f t="shared" si="210"/>
        <v>0</v>
      </c>
      <c r="K458" s="250">
        <f t="shared" si="207"/>
        <v>0</v>
      </c>
    </row>
    <row r="459" spans="1:11" s="3" customFormat="1" ht="15" x14ac:dyDescent="0.2">
      <c r="A459" s="119"/>
      <c r="B459" s="155" t="s">
        <v>492</v>
      </c>
      <c r="C459" s="155" t="s">
        <v>947</v>
      </c>
      <c r="D459" s="124"/>
      <c r="E459" s="238"/>
      <c r="F459" s="74"/>
      <c r="G459" s="74"/>
      <c r="H459" s="241"/>
      <c r="I459" s="159"/>
      <c r="J459" s="159"/>
      <c r="K459" s="250"/>
    </row>
    <row r="460" spans="1:11" s="3" customFormat="1" ht="15" x14ac:dyDescent="0.2">
      <c r="A460" s="72"/>
      <c r="B460" s="155" t="s">
        <v>493</v>
      </c>
      <c r="C460" s="155" t="s">
        <v>134</v>
      </c>
      <c r="D460" s="124">
        <v>45</v>
      </c>
      <c r="E460" s="238" t="s">
        <v>16</v>
      </c>
      <c r="F460" s="116"/>
      <c r="G460" s="116"/>
      <c r="H460" s="241">
        <f t="shared" ref="H460:H461" si="211">SUM(F460,G460)*D460</f>
        <v>0</v>
      </c>
      <c r="I460" s="159">
        <f t="shared" ref="I460:I461" si="212">TRUNC(F460*(1+$K$4),2)</f>
        <v>0</v>
      </c>
      <c r="J460" s="159">
        <f t="shared" ref="J460:J461" si="213">TRUNC(G460*(1+$K$4),2)</f>
        <v>0</v>
      </c>
      <c r="K460" s="250">
        <f t="shared" si="207"/>
        <v>0</v>
      </c>
    </row>
    <row r="461" spans="1:11" s="3" customFormat="1" ht="15" x14ac:dyDescent="0.2">
      <c r="A461" s="72"/>
      <c r="B461" s="155" t="s">
        <v>993</v>
      </c>
      <c r="C461" s="155" t="s">
        <v>140</v>
      </c>
      <c r="D461" s="124">
        <v>20</v>
      </c>
      <c r="E461" s="238" t="s">
        <v>11</v>
      </c>
      <c r="F461" s="116"/>
      <c r="G461" s="116"/>
      <c r="H461" s="241">
        <f t="shared" si="211"/>
        <v>0</v>
      </c>
      <c r="I461" s="159">
        <f t="shared" si="212"/>
        <v>0</v>
      </c>
      <c r="J461" s="159">
        <f t="shared" si="213"/>
        <v>0</v>
      </c>
      <c r="K461" s="250">
        <f t="shared" si="207"/>
        <v>0</v>
      </c>
    </row>
    <row r="462" spans="1:11" s="3" customFormat="1" ht="15" x14ac:dyDescent="0.2">
      <c r="A462" s="65"/>
      <c r="B462" s="66">
        <v>6</v>
      </c>
      <c r="C462" s="67" t="s">
        <v>494</v>
      </c>
      <c r="D462" s="68"/>
      <c r="E462" s="67"/>
      <c r="F462" s="69"/>
      <c r="G462" s="69"/>
      <c r="H462" s="70"/>
      <c r="I462" s="98"/>
      <c r="J462" s="69"/>
      <c r="K462" s="70"/>
    </row>
    <row r="463" spans="1:11" s="3" customFormat="1" ht="45" x14ac:dyDescent="0.2">
      <c r="A463" s="119"/>
      <c r="B463" s="155" t="s">
        <v>206</v>
      </c>
      <c r="C463" s="155" t="s">
        <v>988</v>
      </c>
      <c r="D463" s="124">
        <v>1</v>
      </c>
      <c r="E463" s="238" t="s">
        <v>11</v>
      </c>
      <c r="F463" s="116"/>
      <c r="G463" s="116"/>
      <c r="H463" s="241">
        <f t="shared" ref="H463" si="214">SUM(F463:G463)*D463</f>
        <v>0</v>
      </c>
      <c r="I463" s="159">
        <f t="shared" ref="I463" si="215">TRUNC(F463*(1+$K$4),2)</f>
        <v>0</v>
      </c>
      <c r="J463" s="159">
        <f t="shared" ref="J463" si="216">TRUNC(G463*(1+$K$4),2)</f>
        <v>0</v>
      </c>
      <c r="K463" s="250">
        <f t="shared" ref="K463" si="217">SUM(I463:J463)*D463</f>
        <v>0</v>
      </c>
    </row>
    <row r="464" spans="1:11" s="3" customFormat="1" ht="15" x14ac:dyDescent="0.2">
      <c r="A464" s="72"/>
      <c r="B464" s="256" t="s">
        <v>207</v>
      </c>
      <c r="C464" s="155" t="s">
        <v>496</v>
      </c>
      <c r="D464" s="124"/>
      <c r="E464" s="238"/>
      <c r="F464" s="248"/>
      <c r="G464" s="248"/>
      <c r="H464" s="249"/>
      <c r="I464" s="159"/>
      <c r="J464" s="159"/>
      <c r="K464" s="250"/>
    </row>
    <row r="465" spans="1:11" s="3" customFormat="1" ht="15" x14ac:dyDescent="0.2">
      <c r="A465" s="72"/>
      <c r="B465" s="256" t="s">
        <v>318</v>
      </c>
      <c r="C465" s="155" t="s">
        <v>497</v>
      </c>
      <c r="D465" s="124">
        <v>30</v>
      </c>
      <c r="E465" s="238" t="s">
        <v>11</v>
      </c>
      <c r="F465" s="145"/>
      <c r="G465" s="145"/>
      <c r="H465" s="249">
        <f t="shared" ref="H465" si="218">SUM(F465:G465)*D465</f>
        <v>0</v>
      </c>
      <c r="I465" s="159">
        <f t="shared" ref="I465" si="219">TRUNC(F465*(1+$K$4),2)</f>
        <v>0</v>
      </c>
      <c r="J465" s="159">
        <f t="shared" ref="J465" si="220">TRUNC(G465*(1+$K$4),2)</f>
        <v>0</v>
      </c>
      <c r="K465" s="250">
        <f t="shared" ref="K465:K477" si="221">SUM(I465:J465)*D465</f>
        <v>0</v>
      </c>
    </row>
    <row r="466" spans="1:11" s="3" customFormat="1" ht="15" x14ac:dyDescent="0.2">
      <c r="A466" s="72"/>
      <c r="B466" s="256" t="s">
        <v>208</v>
      </c>
      <c r="C466" s="155" t="s">
        <v>498</v>
      </c>
      <c r="D466" s="124"/>
      <c r="E466" s="238"/>
      <c r="F466" s="248"/>
      <c r="G466" s="248"/>
      <c r="H466" s="249"/>
      <c r="I466" s="159"/>
      <c r="J466" s="159"/>
      <c r="K466" s="250"/>
    </row>
    <row r="467" spans="1:11" s="3" customFormat="1" ht="15" x14ac:dyDescent="0.2">
      <c r="A467" s="72"/>
      <c r="B467" s="256" t="s">
        <v>398</v>
      </c>
      <c r="C467" s="155" t="s">
        <v>499</v>
      </c>
      <c r="D467" s="124">
        <v>1</v>
      </c>
      <c r="E467" s="238" t="s">
        <v>11</v>
      </c>
      <c r="F467" s="145"/>
      <c r="G467" s="145"/>
      <c r="H467" s="249">
        <f t="shared" ref="H467" si="222">SUM(F467:G467)*D467</f>
        <v>0</v>
      </c>
      <c r="I467" s="159">
        <f t="shared" ref="I467:I475" si="223">TRUNC(F467*(1+$K$4),2)</f>
        <v>0</v>
      </c>
      <c r="J467" s="159">
        <f t="shared" ref="J467:J475" si="224">TRUNC(G467*(1+$K$4),2)</f>
        <v>0</v>
      </c>
      <c r="K467" s="250">
        <f t="shared" si="221"/>
        <v>0</v>
      </c>
    </row>
    <row r="468" spans="1:11" s="3" customFormat="1" ht="15" x14ac:dyDescent="0.2">
      <c r="A468" s="72"/>
      <c r="B468" s="256" t="s">
        <v>209</v>
      </c>
      <c r="C468" s="155" t="s">
        <v>500</v>
      </c>
      <c r="D468" s="124">
        <v>250</v>
      </c>
      <c r="E468" s="238" t="s">
        <v>16</v>
      </c>
      <c r="F468" s="145"/>
      <c r="G468" s="145"/>
      <c r="H468" s="249">
        <f t="shared" ref="H468:H469" si="225">SUM(F468:G468)*D468</f>
        <v>0</v>
      </c>
      <c r="I468" s="159">
        <f t="shared" si="223"/>
        <v>0</v>
      </c>
      <c r="J468" s="159">
        <f t="shared" si="224"/>
        <v>0</v>
      </c>
      <c r="K468" s="250">
        <f t="shared" si="221"/>
        <v>0</v>
      </c>
    </row>
    <row r="469" spans="1:11" s="3" customFormat="1" ht="15" x14ac:dyDescent="0.2">
      <c r="A469" s="72"/>
      <c r="B469" s="256" t="s">
        <v>210</v>
      </c>
      <c r="C469" s="155" t="s">
        <v>501</v>
      </c>
      <c r="D469" s="124">
        <v>60</v>
      </c>
      <c r="E469" s="238" t="s">
        <v>16</v>
      </c>
      <c r="F469" s="145"/>
      <c r="G469" s="145"/>
      <c r="H469" s="249">
        <f t="shared" si="225"/>
        <v>0</v>
      </c>
      <c r="I469" s="159">
        <f t="shared" si="223"/>
        <v>0</v>
      </c>
      <c r="J469" s="159">
        <f t="shared" si="224"/>
        <v>0</v>
      </c>
      <c r="K469" s="250">
        <f t="shared" si="221"/>
        <v>0</v>
      </c>
    </row>
    <row r="470" spans="1:11" s="3" customFormat="1" ht="15" x14ac:dyDescent="0.2">
      <c r="A470" s="72"/>
      <c r="B470" s="256" t="s">
        <v>211</v>
      </c>
      <c r="C470" s="155" t="s">
        <v>502</v>
      </c>
      <c r="D470" s="124">
        <v>1</v>
      </c>
      <c r="E470" s="238" t="s">
        <v>11</v>
      </c>
      <c r="F470" s="145"/>
      <c r="G470" s="145"/>
      <c r="H470" s="249">
        <f t="shared" ref="H470:H473" si="226">SUM(F470:G470)*D470</f>
        <v>0</v>
      </c>
      <c r="I470" s="159">
        <f t="shared" si="223"/>
        <v>0</v>
      </c>
      <c r="J470" s="159">
        <f t="shared" si="224"/>
        <v>0</v>
      </c>
      <c r="K470" s="250">
        <f t="shared" si="221"/>
        <v>0</v>
      </c>
    </row>
    <row r="471" spans="1:11" s="35" customFormat="1" ht="15" x14ac:dyDescent="0.2">
      <c r="A471" s="72"/>
      <c r="B471" s="256" t="s">
        <v>212</v>
      </c>
      <c r="C471" s="155" t="s">
        <v>503</v>
      </c>
      <c r="D471" s="124">
        <v>1</v>
      </c>
      <c r="E471" s="238" t="s">
        <v>11</v>
      </c>
      <c r="F471" s="145"/>
      <c r="G471" s="145"/>
      <c r="H471" s="249">
        <f t="shared" si="226"/>
        <v>0</v>
      </c>
      <c r="I471" s="159">
        <f t="shared" si="223"/>
        <v>0</v>
      </c>
      <c r="J471" s="159">
        <f t="shared" si="224"/>
        <v>0</v>
      </c>
      <c r="K471" s="250">
        <f t="shared" si="221"/>
        <v>0</v>
      </c>
    </row>
    <row r="472" spans="1:11" s="35" customFormat="1" ht="15" x14ac:dyDescent="0.2">
      <c r="A472" s="72"/>
      <c r="B472" s="256" t="s">
        <v>213</v>
      </c>
      <c r="C472" s="155" t="s">
        <v>504</v>
      </c>
      <c r="D472" s="124">
        <v>45</v>
      </c>
      <c r="E472" s="238" t="s">
        <v>16</v>
      </c>
      <c r="F472" s="145"/>
      <c r="G472" s="145"/>
      <c r="H472" s="249">
        <f t="shared" si="226"/>
        <v>0</v>
      </c>
      <c r="I472" s="159">
        <f t="shared" si="223"/>
        <v>0</v>
      </c>
      <c r="J472" s="159">
        <f t="shared" si="224"/>
        <v>0</v>
      </c>
      <c r="K472" s="250">
        <f t="shared" si="221"/>
        <v>0</v>
      </c>
    </row>
    <row r="473" spans="1:11" s="3" customFormat="1" ht="15" x14ac:dyDescent="0.2">
      <c r="A473" s="72"/>
      <c r="B473" s="256" t="s">
        <v>214</v>
      </c>
      <c r="C473" s="155" t="s">
        <v>505</v>
      </c>
      <c r="D473" s="124">
        <v>12</v>
      </c>
      <c r="E473" s="238" t="s">
        <v>11</v>
      </c>
      <c r="F473" s="145"/>
      <c r="G473" s="145"/>
      <c r="H473" s="249">
        <f t="shared" si="226"/>
        <v>0</v>
      </c>
      <c r="I473" s="159">
        <f t="shared" si="223"/>
        <v>0</v>
      </c>
      <c r="J473" s="159">
        <f t="shared" si="224"/>
        <v>0</v>
      </c>
      <c r="K473" s="250">
        <f t="shared" si="221"/>
        <v>0</v>
      </c>
    </row>
    <row r="474" spans="1:11" s="35" customFormat="1" ht="45" x14ac:dyDescent="0.2">
      <c r="A474" s="72"/>
      <c r="B474" s="256" t="s">
        <v>215</v>
      </c>
      <c r="C474" s="155" t="s">
        <v>506</v>
      </c>
      <c r="D474" s="124">
        <v>1</v>
      </c>
      <c r="E474" s="238" t="s">
        <v>11</v>
      </c>
      <c r="F474" s="145"/>
      <c r="G474" s="145"/>
      <c r="H474" s="249">
        <f t="shared" ref="H474:H490" si="227">SUM(F474,G474)*D474</f>
        <v>0</v>
      </c>
      <c r="I474" s="159">
        <f t="shared" si="223"/>
        <v>0</v>
      </c>
      <c r="J474" s="159">
        <f t="shared" si="224"/>
        <v>0</v>
      </c>
      <c r="K474" s="250">
        <f t="shared" si="221"/>
        <v>0</v>
      </c>
    </row>
    <row r="475" spans="1:11" s="35" customFormat="1" ht="60" x14ac:dyDescent="0.2">
      <c r="A475" s="72"/>
      <c r="B475" s="256" t="s">
        <v>216</v>
      </c>
      <c r="C475" s="251" t="s">
        <v>507</v>
      </c>
      <c r="D475" s="252">
        <v>1</v>
      </c>
      <c r="E475" s="253" t="s">
        <v>11</v>
      </c>
      <c r="F475" s="145"/>
      <c r="G475" s="145"/>
      <c r="H475" s="249">
        <f t="shared" si="227"/>
        <v>0</v>
      </c>
      <c r="I475" s="159">
        <f t="shared" si="223"/>
        <v>0</v>
      </c>
      <c r="J475" s="159">
        <f t="shared" si="224"/>
        <v>0</v>
      </c>
      <c r="K475" s="250">
        <f t="shared" si="221"/>
        <v>0</v>
      </c>
    </row>
    <row r="476" spans="1:11" s="35" customFormat="1" ht="15" x14ac:dyDescent="0.2">
      <c r="A476" s="255"/>
      <c r="B476" s="256" t="s">
        <v>217</v>
      </c>
      <c r="C476" s="251" t="s">
        <v>508</v>
      </c>
      <c r="D476" s="252">
        <v>3</v>
      </c>
      <c r="E476" s="253" t="s">
        <v>11</v>
      </c>
      <c r="F476" s="145"/>
      <c r="G476" s="145"/>
      <c r="H476" s="249">
        <f t="shared" si="227"/>
        <v>0</v>
      </c>
      <c r="I476" s="159">
        <f t="shared" ref="I476:I478" si="228">TRUNC(F476*(1+$K$4),2)</f>
        <v>0</v>
      </c>
      <c r="J476" s="159">
        <f t="shared" ref="J476:J478" si="229">TRUNC(G476*(1+$K$4),2)</f>
        <v>0</v>
      </c>
      <c r="K476" s="250">
        <f t="shared" si="221"/>
        <v>0</v>
      </c>
    </row>
    <row r="477" spans="1:11" s="3" customFormat="1" ht="15" x14ac:dyDescent="0.2">
      <c r="A477" s="255"/>
      <c r="B477" s="256" t="s">
        <v>218</v>
      </c>
      <c r="C477" s="155" t="s">
        <v>509</v>
      </c>
      <c r="D477" s="124">
        <v>1</v>
      </c>
      <c r="E477" s="238" t="s">
        <v>11</v>
      </c>
      <c r="F477" s="145"/>
      <c r="G477" s="145"/>
      <c r="H477" s="249">
        <f t="shared" si="227"/>
        <v>0</v>
      </c>
      <c r="I477" s="159">
        <f t="shared" si="228"/>
        <v>0</v>
      </c>
      <c r="J477" s="159">
        <f t="shared" si="229"/>
        <v>0</v>
      </c>
      <c r="K477" s="250">
        <f t="shared" si="221"/>
        <v>0</v>
      </c>
    </row>
    <row r="478" spans="1:11" s="3" customFormat="1" ht="15" x14ac:dyDescent="0.2">
      <c r="A478" s="72"/>
      <c r="B478" s="256" t="s">
        <v>219</v>
      </c>
      <c r="C478" s="251" t="s">
        <v>510</v>
      </c>
      <c r="D478" s="252">
        <v>4</v>
      </c>
      <c r="E478" s="253" t="s">
        <v>11</v>
      </c>
      <c r="F478" s="145"/>
      <c r="G478" s="145"/>
      <c r="H478" s="249">
        <f t="shared" si="227"/>
        <v>0</v>
      </c>
      <c r="I478" s="159">
        <f t="shared" si="228"/>
        <v>0</v>
      </c>
      <c r="J478" s="159">
        <f t="shared" si="229"/>
        <v>0</v>
      </c>
      <c r="K478" s="257">
        <f>SUM(I478:J478)*D478</f>
        <v>0</v>
      </c>
    </row>
    <row r="479" spans="1:11" s="3" customFormat="1" ht="15" x14ac:dyDescent="0.2">
      <c r="A479" s="255"/>
      <c r="B479" s="256" t="s">
        <v>282</v>
      </c>
      <c r="C479" s="251" t="s">
        <v>511</v>
      </c>
      <c r="D479" s="252">
        <v>40</v>
      </c>
      <c r="E479" s="253" t="s">
        <v>11</v>
      </c>
      <c r="F479" s="145"/>
      <c r="G479" s="248" t="s">
        <v>39</v>
      </c>
      <c r="H479" s="249">
        <f t="shared" si="227"/>
        <v>0</v>
      </c>
      <c r="I479" s="159">
        <f t="shared" ref="I479:I493" si="230">TRUNC(F479*(1+$K$4),2)</f>
        <v>0</v>
      </c>
      <c r="J479" s="258" t="s">
        <v>39</v>
      </c>
      <c r="K479" s="257">
        <f>SUM(I479:J479)*D479</f>
        <v>0</v>
      </c>
    </row>
    <row r="480" spans="1:11" s="3" customFormat="1" ht="15" x14ac:dyDescent="0.2">
      <c r="A480" s="255"/>
      <c r="B480" s="256" t="s">
        <v>283</v>
      </c>
      <c r="C480" s="251" t="s">
        <v>512</v>
      </c>
      <c r="D480" s="252">
        <v>40</v>
      </c>
      <c r="E480" s="253" t="s">
        <v>11</v>
      </c>
      <c r="F480" s="145"/>
      <c r="G480" s="248" t="s">
        <v>39</v>
      </c>
      <c r="H480" s="249">
        <f t="shared" si="227"/>
        <v>0</v>
      </c>
      <c r="I480" s="159">
        <f t="shared" si="230"/>
        <v>0</v>
      </c>
      <c r="J480" s="258" t="s">
        <v>39</v>
      </c>
      <c r="K480" s="257">
        <f>SUM(I480:J480)*D480</f>
        <v>0</v>
      </c>
    </row>
    <row r="481" spans="1:11" s="3" customFormat="1" ht="30" x14ac:dyDescent="0.2">
      <c r="A481" s="255"/>
      <c r="B481" s="256" t="s">
        <v>513</v>
      </c>
      <c r="C481" s="251" t="s">
        <v>34</v>
      </c>
      <c r="D481" s="252">
        <v>8</v>
      </c>
      <c r="E481" s="253" t="s">
        <v>11</v>
      </c>
      <c r="F481" s="145"/>
      <c r="G481" s="145"/>
      <c r="H481" s="249">
        <f t="shared" si="227"/>
        <v>0</v>
      </c>
      <c r="I481" s="159">
        <f t="shared" si="230"/>
        <v>0</v>
      </c>
      <c r="J481" s="159">
        <f t="shared" ref="J481:J493" si="231">TRUNC(G481*(1+$K$4),2)</f>
        <v>0</v>
      </c>
      <c r="K481" s="250">
        <f t="shared" ref="K481:K499" si="232">SUM(I481:J481)*D481</f>
        <v>0</v>
      </c>
    </row>
    <row r="482" spans="1:11" s="3" customFormat="1" ht="30" x14ac:dyDescent="0.2">
      <c r="A482" s="255"/>
      <c r="B482" s="256" t="s">
        <v>514</v>
      </c>
      <c r="C482" s="251" t="s">
        <v>35</v>
      </c>
      <c r="D482" s="252">
        <v>1</v>
      </c>
      <c r="E482" s="253" t="s">
        <v>11</v>
      </c>
      <c r="F482" s="145"/>
      <c r="G482" s="145"/>
      <c r="H482" s="249">
        <f t="shared" si="227"/>
        <v>0</v>
      </c>
      <c r="I482" s="159">
        <f t="shared" si="230"/>
        <v>0</v>
      </c>
      <c r="J482" s="159">
        <f t="shared" si="231"/>
        <v>0</v>
      </c>
      <c r="K482" s="250">
        <f t="shared" si="232"/>
        <v>0</v>
      </c>
    </row>
    <row r="483" spans="1:11" s="35" customFormat="1" ht="30" x14ac:dyDescent="0.2">
      <c r="A483" s="255"/>
      <c r="B483" s="256" t="s">
        <v>515</v>
      </c>
      <c r="C483" s="251" t="s">
        <v>516</v>
      </c>
      <c r="D483" s="252">
        <v>1</v>
      </c>
      <c r="E483" s="253" t="s">
        <v>11</v>
      </c>
      <c r="F483" s="145"/>
      <c r="G483" s="145"/>
      <c r="H483" s="249">
        <f t="shared" si="227"/>
        <v>0</v>
      </c>
      <c r="I483" s="159">
        <f t="shared" si="230"/>
        <v>0</v>
      </c>
      <c r="J483" s="159">
        <f t="shared" si="231"/>
        <v>0</v>
      </c>
      <c r="K483" s="250">
        <f t="shared" si="232"/>
        <v>0</v>
      </c>
    </row>
    <row r="484" spans="1:11" s="8" customFormat="1" ht="30" x14ac:dyDescent="0.2">
      <c r="A484" s="255"/>
      <c r="B484" s="256" t="s">
        <v>517</v>
      </c>
      <c r="C484" s="251" t="s">
        <v>36</v>
      </c>
      <c r="D484" s="252">
        <v>3</v>
      </c>
      <c r="E484" s="253" t="s">
        <v>11</v>
      </c>
      <c r="F484" s="145"/>
      <c r="G484" s="145"/>
      <c r="H484" s="249">
        <f t="shared" si="227"/>
        <v>0</v>
      </c>
      <c r="I484" s="159">
        <f t="shared" si="230"/>
        <v>0</v>
      </c>
      <c r="J484" s="159">
        <f t="shared" si="231"/>
        <v>0</v>
      </c>
      <c r="K484" s="250">
        <f t="shared" si="232"/>
        <v>0</v>
      </c>
    </row>
    <row r="485" spans="1:11" s="3" customFormat="1" ht="15" x14ac:dyDescent="0.2">
      <c r="A485" s="255"/>
      <c r="B485" s="256" t="s">
        <v>518</v>
      </c>
      <c r="C485" s="146" t="s">
        <v>15</v>
      </c>
      <c r="D485" s="147">
        <v>30</v>
      </c>
      <c r="E485" s="148" t="s">
        <v>16</v>
      </c>
      <c r="F485" s="145"/>
      <c r="G485" s="145"/>
      <c r="H485" s="249">
        <f t="shared" si="227"/>
        <v>0</v>
      </c>
      <c r="I485" s="159">
        <f t="shared" si="230"/>
        <v>0</v>
      </c>
      <c r="J485" s="159">
        <f t="shared" si="231"/>
        <v>0</v>
      </c>
      <c r="K485" s="250">
        <f t="shared" si="232"/>
        <v>0</v>
      </c>
    </row>
    <row r="486" spans="1:11" s="3" customFormat="1" ht="15" x14ac:dyDescent="0.2">
      <c r="A486" s="149"/>
      <c r="B486" s="256" t="s">
        <v>519</v>
      </c>
      <c r="C486" s="155" t="s">
        <v>47</v>
      </c>
      <c r="D486" s="124">
        <v>18</v>
      </c>
      <c r="E486" s="238" t="s">
        <v>11</v>
      </c>
      <c r="F486" s="145"/>
      <c r="G486" s="145"/>
      <c r="H486" s="249">
        <f t="shared" si="227"/>
        <v>0</v>
      </c>
      <c r="I486" s="159">
        <f t="shared" si="230"/>
        <v>0</v>
      </c>
      <c r="J486" s="159">
        <f t="shared" si="231"/>
        <v>0</v>
      </c>
      <c r="K486" s="250">
        <f t="shared" si="232"/>
        <v>0</v>
      </c>
    </row>
    <row r="487" spans="1:11" s="8" customFormat="1" ht="15" x14ac:dyDescent="0.2">
      <c r="A487" s="72"/>
      <c r="B487" s="256" t="s">
        <v>520</v>
      </c>
      <c r="C487" s="251" t="s">
        <v>122</v>
      </c>
      <c r="D487" s="252">
        <v>2</v>
      </c>
      <c r="E487" s="253" t="s">
        <v>11</v>
      </c>
      <c r="F487" s="145"/>
      <c r="G487" s="145"/>
      <c r="H487" s="249">
        <f t="shared" si="227"/>
        <v>0</v>
      </c>
      <c r="I487" s="159">
        <f t="shared" si="230"/>
        <v>0</v>
      </c>
      <c r="J487" s="159">
        <f t="shared" si="231"/>
        <v>0</v>
      </c>
      <c r="K487" s="250">
        <f t="shared" si="232"/>
        <v>0</v>
      </c>
    </row>
    <row r="488" spans="1:11" s="35" customFormat="1" ht="15" x14ac:dyDescent="0.2">
      <c r="A488" s="255"/>
      <c r="B488" s="256" t="s">
        <v>521</v>
      </c>
      <c r="C488" s="123" t="s">
        <v>522</v>
      </c>
      <c r="D488" s="224">
        <v>14</v>
      </c>
      <c r="E488" s="118" t="s">
        <v>11</v>
      </c>
      <c r="F488" s="75"/>
      <c r="G488" s="75"/>
      <c r="H488" s="259">
        <f t="shared" ref="H488" si="233">SUM(F488:G488)*D488</f>
        <v>0</v>
      </c>
      <c r="I488" s="159">
        <f t="shared" si="230"/>
        <v>0</v>
      </c>
      <c r="J488" s="159">
        <f t="shared" si="231"/>
        <v>0</v>
      </c>
      <c r="K488" s="250">
        <f t="shared" si="232"/>
        <v>0</v>
      </c>
    </row>
    <row r="489" spans="1:11" s="3" customFormat="1" ht="15" x14ac:dyDescent="0.2">
      <c r="A489" s="150"/>
      <c r="B489" s="256" t="s">
        <v>523</v>
      </c>
      <c r="C489" s="155" t="s">
        <v>949</v>
      </c>
      <c r="D489" s="124">
        <v>100</v>
      </c>
      <c r="E489" s="238" t="s">
        <v>16</v>
      </c>
      <c r="F489" s="145"/>
      <c r="G489" s="145"/>
      <c r="H489" s="249">
        <f t="shared" si="227"/>
        <v>0</v>
      </c>
      <c r="I489" s="159">
        <f t="shared" si="230"/>
        <v>0</v>
      </c>
      <c r="J489" s="159">
        <f t="shared" si="231"/>
        <v>0</v>
      </c>
      <c r="K489" s="250">
        <f t="shared" si="232"/>
        <v>0</v>
      </c>
    </row>
    <row r="490" spans="1:11" s="8" customFormat="1" ht="15" x14ac:dyDescent="0.2">
      <c r="A490" s="72"/>
      <c r="B490" s="256" t="s">
        <v>524</v>
      </c>
      <c r="C490" s="256" t="s">
        <v>111</v>
      </c>
      <c r="D490" s="147">
        <v>6</v>
      </c>
      <c r="E490" s="148" t="s">
        <v>11</v>
      </c>
      <c r="F490" s="145"/>
      <c r="G490" s="145"/>
      <c r="H490" s="249">
        <f t="shared" si="227"/>
        <v>0</v>
      </c>
      <c r="I490" s="159">
        <f t="shared" si="230"/>
        <v>0</v>
      </c>
      <c r="J490" s="159">
        <f t="shared" si="231"/>
        <v>0</v>
      </c>
      <c r="K490" s="250">
        <f t="shared" si="232"/>
        <v>0</v>
      </c>
    </row>
    <row r="491" spans="1:11" s="8" customFormat="1" ht="15" x14ac:dyDescent="0.2">
      <c r="A491" s="149"/>
      <c r="B491" s="256" t="s">
        <v>525</v>
      </c>
      <c r="C491" s="123" t="s">
        <v>526</v>
      </c>
      <c r="D491" s="224">
        <v>40</v>
      </c>
      <c r="E491" s="118" t="s">
        <v>16</v>
      </c>
      <c r="F491" s="75"/>
      <c r="G491" s="75"/>
      <c r="H491" s="259">
        <f t="shared" ref="H491" si="234">SUM(F491:G491)*D491</f>
        <v>0</v>
      </c>
      <c r="I491" s="159">
        <f t="shared" si="230"/>
        <v>0</v>
      </c>
      <c r="J491" s="159">
        <f t="shared" si="231"/>
        <v>0</v>
      </c>
      <c r="K491" s="250">
        <f t="shared" si="232"/>
        <v>0</v>
      </c>
    </row>
    <row r="492" spans="1:11" s="8" customFormat="1" ht="15" x14ac:dyDescent="0.2">
      <c r="A492" s="260"/>
      <c r="B492" s="256" t="s">
        <v>527</v>
      </c>
      <c r="C492" s="256" t="s">
        <v>54</v>
      </c>
      <c r="D492" s="252">
        <v>20</v>
      </c>
      <c r="E492" s="253" t="s">
        <v>16</v>
      </c>
      <c r="F492" s="145"/>
      <c r="G492" s="145"/>
      <c r="H492" s="249">
        <f t="shared" ref="H492:H493" si="235">SUM(F492,G492)*D492</f>
        <v>0</v>
      </c>
      <c r="I492" s="159">
        <f t="shared" si="230"/>
        <v>0</v>
      </c>
      <c r="J492" s="159">
        <f t="shared" si="231"/>
        <v>0</v>
      </c>
      <c r="K492" s="250">
        <f t="shared" si="232"/>
        <v>0</v>
      </c>
    </row>
    <row r="493" spans="1:11" s="8" customFormat="1" ht="15" x14ac:dyDescent="0.2">
      <c r="A493" s="255"/>
      <c r="B493" s="256" t="s">
        <v>528</v>
      </c>
      <c r="C493" s="256" t="s">
        <v>112</v>
      </c>
      <c r="D493" s="147">
        <v>2</v>
      </c>
      <c r="E493" s="148" t="s">
        <v>11</v>
      </c>
      <c r="F493" s="145"/>
      <c r="G493" s="145"/>
      <c r="H493" s="249">
        <f t="shared" si="235"/>
        <v>0</v>
      </c>
      <c r="I493" s="159">
        <f t="shared" si="230"/>
        <v>0</v>
      </c>
      <c r="J493" s="159">
        <f t="shared" si="231"/>
        <v>0</v>
      </c>
      <c r="K493" s="250">
        <f t="shared" si="232"/>
        <v>0</v>
      </c>
    </row>
    <row r="494" spans="1:11" s="3" customFormat="1" ht="15" x14ac:dyDescent="0.2">
      <c r="A494" s="149"/>
      <c r="B494" s="256" t="s">
        <v>529</v>
      </c>
      <c r="C494" s="123" t="s">
        <v>530</v>
      </c>
      <c r="D494" s="224"/>
      <c r="E494" s="118"/>
      <c r="F494" s="82"/>
      <c r="G494" s="82"/>
      <c r="H494" s="259"/>
      <c r="I494" s="159"/>
      <c r="J494" s="159"/>
      <c r="K494" s="250"/>
    </row>
    <row r="495" spans="1:11" s="3" customFormat="1" ht="15" x14ac:dyDescent="0.2">
      <c r="A495" s="150"/>
      <c r="B495" s="256" t="s">
        <v>531</v>
      </c>
      <c r="C495" s="123" t="s">
        <v>532</v>
      </c>
      <c r="D495" s="224">
        <v>1</v>
      </c>
      <c r="E495" s="118" t="s">
        <v>11</v>
      </c>
      <c r="F495" s="75"/>
      <c r="G495" s="75"/>
      <c r="H495" s="259">
        <f t="shared" ref="H495:H497" si="236">SUM(F495:G495)*D495</f>
        <v>0</v>
      </c>
      <c r="I495" s="159">
        <f t="shared" ref="I495:I498" si="237">TRUNC(F495*(1+$K$4),2)</f>
        <v>0</v>
      </c>
      <c r="J495" s="159">
        <f t="shared" ref="J495:J499" si="238">TRUNC(G495*(1+$K$4),2)</f>
        <v>0</v>
      </c>
      <c r="K495" s="250">
        <f t="shared" si="232"/>
        <v>0</v>
      </c>
    </row>
    <row r="496" spans="1:11" s="3" customFormat="1" ht="15" x14ac:dyDescent="0.2">
      <c r="A496" s="260"/>
      <c r="B496" s="256" t="s">
        <v>533</v>
      </c>
      <c r="C496" s="123" t="s">
        <v>534</v>
      </c>
      <c r="D496" s="224">
        <v>30</v>
      </c>
      <c r="E496" s="118" t="s">
        <v>16</v>
      </c>
      <c r="F496" s="75"/>
      <c r="G496" s="75"/>
      <c r="H496" s="259">
        <f t="shared" si="236"/>
        <v>0</v>
      </c>
      <c r="I496" s="159">
        <f t="shared" si="237"/>
        <v>0</v>
      </c>
      <c r="J496" s="159">
        <f t="shared" si="238"/>
        <v>0</v>
      </c>
      <c r="K496" s="250">
        <f t="shared" si="232"/>
        <v>0</v>
      </c>
    </row>
    <row r="497" spans="1:12" s="3" customFormat="1" ht="15" x14ac:dyDescent="0.2">
      <c r="A497" s="150"/>
      <c r="B497" s="256" t="s">
        <v>535</v>
      </c>
      <c r="C497" s="123" t="s">
        <v>536</v>
      </c>
      <c r="D497" s="224">
        <v>10</v>
      </c>
      <c r="E497" s="118" t="s">
        <v>11</v>
      </c>
      <c r="F497" s="75"/>
      <c r="G497" s="75"/>
      <c r="H497" s="259">
        <f t="shared" si="236"/>
        <v>0</v>
      </c>
      <c r="I497" s="159">
        <f t="shared" si="237"/>
        <v>0</v>
      </c>
      <c r="J497" s="159">
        <f t="shared" si="238"/>
        <v>0</v>
      </c>
      <c r="K497" s="250">
        <f t="shared" si="232"/>
        <v>0</v>
      </c>
    </row>
    <row r="498" spans="1:12" s="3" customFormat="1" ht="45" x14ac:dyDescent="0.2">
      <c r="A498" s="261"/>
      <c r="B498" s="256" t="s">
        <v>537</v>
      </c>
      <c r="C498" s="123" t="s">
        <v>906</v>
      </c>
      <c r="D498" s="224">
        <v>1</v>
      </c>
      <c r="E498" s="118" t="s">
        <v>11</v>
      </c>
      <c r="F498" s="75"/>
      <c r="G498" s="75"/>
      <c r="H498" s="259">
        <f t="shared" ref="H498" si="239">SUM(F498,G498)*D498</f>
        <v>0</v>
      </c>
      <c r="I498" s="159">
        <f t="shared" si="237"/>
        <v>0</v>
      </c>
      <c r="J498" s="159">
        <f t="shared" si="238"/>
        <v>0</v>
      </c>
      <c r="K498" s="250">
        <f t="shared" ref="K498" si="240">SUM(I498:J498)*D498</f>
        <v>0</v>
      </c>
    </row>
    <row r="499" spans="1:12" s="3" customFormat="1" ht="30" x14ac:dyDescent="0.2">
      <c r="A499" s="149"/>
      <c r="B499" s="256" t="s">
        <v>905</v>
      </c>
      <c r="C499" s="123" t="s">
        <v>538</v>
      </c>
      <c r="D499" s="224">
        <v>1</v>
      </c>
      <c r="E499" s="118" t="s">
        <v>56</v>
      </c>
      <c r="F499" s="159" t="s">
        <v>39</v>
      </c>
      <c r="G499" s="75"/>
      <c r="H499" s="259">
        <f t="shared" ref="H499:H501" si="241">SUM(F499,G499)*D499</f>
        <v>0</v>
      </c>
      <c r="I499" s="159" t="s">
        <v>39</v>
      </c>
      <c r="J499" s="159">
        <f t="shared" si="238"/>
        <v>0</v>
      </c>
      <c r="K499" s="250">
        <f t="shared" si="232"/>
        <v>0</v>
      </c>
    </row>
    <row r="500" spans="1:12" s="3" customFormat="1" ht="15" x14ac:dyDescent="0.2">
      <c r="A500" s="65"/>
      <c r="B500" s="66">
        <v>7</v>
      </c>
      <c r="C500" s="67" t="s">
        <v>992</v>
      </c>
      <c r="D500" s="68"/>
      <c r="E500" s="67"/>
      <c r="F500" s="69"/>
      <c r="G500" s="69"/>
      <c r="H500" s="70"/>
      <c r="I500" s="98"/>
      <c r="J500" s="69"/>
      <c r="K500" s="70"/>
    </row>
    <row r="501" spans="1:12" s="14" customFormat="1" ht="30" x14ac:dyDescent="0.2">
      <c r="A501" s="119"/>
      <c r="B501" s="100" t="s">
        <v>77</v>
      </c>
      <c r="C501" s="123" t="s">
        <v>987</v>
      </c>
      <c r="D501" s="147">
        <v>200</v>
      </c>
      <c r="E501" s="118" t="s">
        <v>16</v>
      </c>
      <c r="F501" s="145"/>
      <c r="G501" s="145"/>
      <c r="H501" s="259">
        <f t="shared" si="241"/>
        <v>0</v>
      </c>
      <c r="I501" s="159">
        <f t="shared" ref="I501:I507" si="242">TRUNC(F501*(1+$K$4),2)</f>
        <v>0</v>
      </c>
      <c r="J501" s="159">
        <f t="shared" ref="J501:J505" si="243">TRUNC(G501*(1+$K$4),2)</f>
        <v>0</v>
      </c>
      <c r="K501" s="249">
        <f t="shared" ref="K501:K512" si="244">SUM(I501:J501)*D501</f>
        <v>0</v>
      </c>
    </row>
    <row r="502" spans="1:12" s="3" customFormat="1" ht="30" x14ac:dyDescent="0.2">
      <c r="A502" s="243"/>
      <c r="B502" s="100" t="s">
        <v>78</v>
      </c>
      <c r="C502" s="123" t="s">
        <v>34</v>
      </c>
      <c r="D502" s="147">
        <v>6</v>
      </c>
      <c r="E502" s="242" t="s">
        <v>11</v>
      </c>
      <c r="F502" s="145"/>
      <c r="G502" s="145"/>
      <c r="H502" s="249">
        <f t="shared" ref="H502:H512" si="245">SUM(F502,G502)*D502</f>
        <v>0</v>
      </c>
      <c r="I502" s="159">
        <f t="shared" si="242"/>
        <v>0</v>
      </c>
      <c r="J502" s="159">
        <f t="shared" si="243"/>
        <v>0</v>
      </c>
      <c r="K502" s="249">
        <f t="shared" si="244"/>
        <v>0</v>
      </c>
    </row>
    <row r="503" spans="1:12" s="3" customFormat="1" ht="15" x14ac:dyDescent="0.2">
      <c r="A503" s="243"/>
      <c r="B503" s="100" t="s">
        <v>80</v>
      </c>
      <c r="C503" s="123" t="s">
        <v>113</v>
      </c>
      <c r="D503" s="147">
        <v>6</v>
      </c>
      <c r="E503" s="242" t="s">
        <v>16</v>
      </c>
      <c r="F503" s="145"/>
      <c r="G503" s="145"/>
      <c r="H503" s="249">
        <f t="shared" si="245"/>
        <v>0</v>
      </c>
      <c r="I503" s="159">
        <f t="shared" si="242"/>
        <v>0</v>
      </c>
      <c r="J503" s="159">
        <f t="shared" si="243"/>
        <v>0</v>
      </c>
      <c r="K503" s="249">
        <f t="shared" si="244"/>
        <v>0</v>
      </c>
    </row>
    <row r="504" spans="1:12" s="3" customFormat="1" ht="15" x14ac:dyDescent="0.2">
      <c r="A504" s="243"/>
      <c r="B504" s="100" t="s">
        <v>82</v>
      </c>
      <c r="C504" s="123" t="s">
        <v>47</v>
      </c>
      <c r="D504" s="147">
        <v>2</v>
      </c>
      <c r="E504" s="242" t="s">
        <v>11</v>
      </c>
      <c r="F504" s="145"/>
      <c r="G504" s="145"/>
      <c r="H504" s="249">
        <f t="shared" si="245"/>
        <v>0</v>
      </c>
      <c r="I504" s="159">
        <f t="shared" si="242"/>
        <v>0</v>
      </c>
      <c r="J504" s="159">
        <f t="shared" si="243"/>
        <v>0</v>
      </c>
      <c r="K504" s="249">
        <f t="shared" si="244"/>
        <v>0</v>
      </c>
    </row>
    <row r="505" spans="1:12" s="3" customFormat="1" ht="15" x14ac:dyDescent="0.2">
      <c r="A505" s="243"/>
      <c r="B505" s="100" t="s">
        <v>84</v>
      </c>
      <c r="C505" s="123" t="s">
        <v>109</v>
      </c>
      <c r="D505" s="147">
        <v>2</v>
      </c>
      <c r="E505" s="242" t="s">
        <v>11</v>
      </c>
      <c r="F505" s="145"/>
      <c r="G505" s="145"/>
      <c r="H505" s="249">
        <f t="shared" si="245"/>
        <v>0</v>
      </c>
      <c r="I505" s="159">
        <f t="shared" si="242"/>
        <v>0</v>
      </c>
      <c r="J505" s="159">
        <f t="shared" si="243"/>
        <v>0</v>
      </c>
      <c r="K505" s="249">
        <f t="shared" si="244"/>
        <v>0</v>
      </c>
    </row>
    <row r="506" spans="1:12" s="3" customFormat="1" ht="15" x14ac:dyDescent="0.2">
      <c r="A506" s="243"/>
      <c r="B506" s="100" t="s">
        <v>86</v>
      </c>
      <c r="C506" s="123" t="s">
        <v>114</v>
      </c>
      <c r="D506" s="147">
        <v>4</v>
      </c>
      <c r="E506" s="242" t="s">
        <v>11</v>
      </c>
      <c r="F506" s="145"/>
      <c r="G506" s="248" t="s">
        <v>39</v>
      </c>
      <c r="H506" s="249">
        <f>SUM(F506,G506)*D506</f>
        <v>0</v>
      </c>
      <c r="I506" s="159">
        <f t="shared" si="242"/>
        <v>0</v>
      </c>
      <c r="J506" s="248" t="s">
        <v>39</v>
      </c>
      <c r="K506" s="249">
        <f t="shared" si="244"/>
        <v>0</v>
      </c>
    </row>
    <row r="507" spans="1:12" s="3" customFormat="1" ht="15" x14ac:dyDescent="0.2">
      <c r="A507" s="243"/>
      <c r="B507" s="100" t="s">
        <v>88</v>
      </c>
      <c r="C507" s="123" t="s">
        <v>115</v>
      </c>
      <c r="D507" s="147">
        <v>4</v>
      </c>
      <c r="E507" s="242" t="s">
        <v>11</v>
      </c>
      <c r="F507" s="145"/>
      <c r="G507" s="248" t="s">
        <v>39</v>
      </c>
      <c r="H507" s="249">
        <f t="shared" si="245"/>
        <v>0</v>
      </c>
      <c r="I507" s="159">
        <f t="shared" si="242"/>
        <v>0</v>
      </c>
      <c r="J507" s="248" t="s">
        <v>39</v>
      </c>
      <c r="K507" s="249">
        <f t="shared" si="244"/>
        <v>0</v>
      </c>
      <c r="L507" s="15"/>
    </row>
    <row r="508" spans="1:12" s="3" customFormat="1" ht="15" x14ac:dyDescent="0.2">
      <c r="A508" s="243"/>
      <c r="B508" s="100" t="s">
        <v>90</v>
      </c>
      <c r="C508" s="123" t="s">
        <v>116</v>
      </c>
      <c r="D508" s="147">
        <v>120</v>
      </c>
      <c r="E508" s="242" t="s">
        <v>16</v>
      </c>
      <c r="F508" s="145"/>
      <c r="G508" s="145"/>
      <c r="H508" s="249">
        <f t="shared" si="245"/>
        <v>0</v>
      </c>
      <c r="I508" s="159">
        <f t="shared" ref="I508:I512" si="246">TRUNC(F508*(1+$K$4),2)</f>
        <v>0</v>
      </c>
      <c r="J508" s="159">
        <f t="shared" ref="J508:J512" si="247">TRUNC(G508*(1+$K$4),2)</f>
        <v>0</v>
      </c>
      <c r="K508" s="249">
        <f t="shared" si="244"/>
        <v>0</v>
      </c>
    </row>
    <row r="509" spans="1:12" s="3" customFormat="1" ht="30" x14ac:dyDescent="0.2">
      <c r="A509" s="243"/>
      <c r="B509" s="100" t="s">
        <v>92</v>
      </c>
      <c r="C509" s="123" t="s">
        <v>231</v>
      </c>
      <c r="D509" s="147">
        <v>4</v>
      </c>
      <c r="E509" s="242" t="s">
        <v>11</v>
      </c>
      <c r="F509" s="145"/>
      <c r="G509" s="145"/>
      <c r="H509" s="249">
        <f t="shared" si="245"/>
        <v>0</v>
      </c>
      <c r="I509" s="159">
        <f t="shared" si="246"/>
        <v>0</v>
      </c>
      <c r="J509" s="159">
        <f t="shared" si="247"/>
        <v>0</v>
      </c>
      <c r="K509" s="249">
        <f t="shared" si="244"/>
        <v>0</v>
      </c>
    </row>
    <row r="510" spans="1:12" s="3" customFormat="1" ht="15" x14ac:dyDescent="0.2">
      <c r="A510" s="243"/>
      <c r="B510" s="100" t="s">
        <v>94</v>
      </c>
      <c r="C510" s="123" t="s">
        <v>117</v>
      </c>
      <c r="D510" s="147">
        <v>4</v>
      </c>
      <c r="E510" s="242" t="s">
        <v>11</v>
      </c>
      <c r="F510" s="145"/>
      <c r="G510" s="145"/>
      <c r="H510" s="249">
        <f t="shared" si="245"/>
        <v>0</v>
      </c>
      <c r="I510" s="159">
        <f t="shared" si="246"/>
        <v>0</v>
      </c>
      <c r="J510" s="159">
        <f t="shared" si="247"/>
        <v>0</v>
      </c>
      <c r="K510" s="249">
        <f t="shared" si="244"/>
        <v>0</v>
      </c>
    </row>
    <row r="511" spans="1:12" s="3" customFormat="1" ht="15" x14ac:dyDescent="0.2">
      <c r="A511" s="243"/>
      <c r="B511" s="100" t="s">
        <v>96</v>
      </c>
      <c r="C511" s="123" t="s">
        <v>118</v>
      </c>
      <c r="D511" s="147">
        <v>30</v>
      </c>
      <c r="E511" s="242" t="s">
        <v>16</v>
      </c>
      <c r="F511" s="145"/>
      <c r="G511" s="145"/>
      <c r="H511" s="249">
        <f t="shared" si="245"/>
        <v>0</v>
      </c>
      <c r="I511" s="159">
        <f t="shared" si="246"/>
        <v>0</v>
      </c>
      <c r="J511" s="159">
        <f t="shared" si="247"/>
        <v>0</v>
      </c>
      <c r="K511" s="249">
        <f t="shared" si="244"/>
        <v>0</v>
      </c>
    </row>
    <row r="512" spans="1:12" s="3" customFormat="1" ht="15" x14ac:dyDescent="0.2">
      <c r="A512" s="243"/>
      <c r="B512" s="100" t="s">
        <v>98</v>
      </c>
      <c r="C512" s="123" t="s">
        <v>119</v>
      </c>
      <c r="D512" s="147">
        <v>8</v>
      </c>
      <c r="E512" s="242" t="s">
        <v>11</v>
      </c>
      <c r="F512" s="145"/>
      <c r="G512" s="145"/>
      <c r="H512" s="249">
        <f t="shared" si="245"/>
        <v>0</v>
      </c>
      <c r="I512" s="159">
        <f t="shared" si="246"/>
        <v>0</v>
      </c>
      <c r="J512" s="159">
        <f t="shared" si="247"/>
        <v>0</v>
      </c>
      <c r="K512" s="249">
        <f t="shared" si="244"/>
        <v>0</v>
      </c>
    </row>
    <row r="513" spans="1:11" s="3" customFormat="1" ht="15" x14ac:dyDescent="0.2">
      <c r="A513" s="65"/>
      <c r="B513" s="66">
        <v>8</v>
      </c>
      <c r="C513" s="67" t="s">
        <v>65</v>
      </c>
      <c r="D513" s="68"/>
      <c r="E513" s="67"/>
      <c r="F513" s="69"/>
      <c r="G513" s="69"/>
      <c r="H513" s="70"/>
      <c r="I513" s="98"/>
      <c r="J513" s="69"/>
      <c r="K513" s="70"/>
    </row>
    <row r="514" spans="1:11" s="3" customFormat="1" ht="30" x14ac:dyDescent="0.2">
      <c r="A514" s="119"/>
      <c r="B514" s="256" t="s">
        <v>220</v>
      </c>
      <c r="C514" s="251" t="s">
        <v>539</v>
      </c>
      <c r="D514" s="252">
        <v>1</v>
      </c>
      <c r="E514" s="253" t="s">
        <v>11</v>
      </c>
      <c r="F514" s="145"/>
      <c r="G514" s="145"/>
      <c r="H514" s="249">
        <f>(F514+G514)*D514</f>
        <v>0</v>
      </c>
      <c r="I514" s="159">
        <f t="shared" ref="I514:I516" si="248">TRUNC(F514*(1+$K$4),2)</f>
        <v>0</v>
      </c>
      <c r="J514" s="159">
        <f t="shared" ref="J514:J516" si="249">TRUNC(G514*(1+$K$4),2)</f>
        <v>0</v>
      </c>
      <c r="K514" s="250">
        <f t="shared" ref="K514:K539" si="250">SUM(I514:J514)*D514</f>
        <v>0</v>
      </c>
    </row>
    <row r="515" spans="1:11" s="3" customFormat="1" ht="45" x14ac:dyDescent="0.2">
      <c r="A515" s="255"/>
      <c r="B515" s="256" t="s">
        <v>221</v>
      </c>
      <c r="C515" s="146" t="s">
        <v>540</v>
      </c>
      <c r="D515" s="124">
        <v>3</v>
      </c>
      <c r="E515" s="125" t="s">
        <v>11</v>
      </c>
      <c r="F515" s="145"/>
      <c r="G515" s="145"/>
      <c r="H515" s="249">
        <f t="shared" ref="H515" si="251">SUM(F515:G515)*D515</f>
        <v>0</v>
      </c>
      <c r="I515" s="159">
        <f t="shared" si="248"/>
        <v>0</v>
      </c>
      <c r="J515" s="159">
        <f t="shared" si="249"/>
        <v>0</v>
      </c>
      <c r="K515" s="250">
        <f t="shared" si="250"/>
        <v>0</v>
      </c>
    </row>
    <row r="516" spans="1:11" s="3" customFormat="1" ht="30" x14ac:dyDescent="0.2">
      <c r="A516" s="149"/>
      <c r="B516" s="256" t="s">
        <v>222</v>
      </c>
      <c r="C516" s="251" t="s">
        <v>541</v>
      </c>
      <c r="D516" s="252">
        <v>2</v>
      </c>
      <c r="E516" s="253" t="s">
        <v>11</v>
      </c>
      <c r="F516" s="145"/>
      <c r="G516" s="145"/>
      <c r="H516" s="249">
        <f>(F516+G516)*D516</f>
        <v>0</v>
      </c>
      <c r="I516" s="159">
        <f t="shared" si="248"/>
        <v>0</v>
      </c>
      <c r="J516" s="159">
        <f t="shared" si="249"/>
        <v>0</v>
      </c>
      <c r="K516" s="250">
        <f t="shared" si="250"/>
        <v>0</v>
      </c>
    </row>
    <row r="517" spans="1:11" s="3" customFormat="1" ht="15" x14ac:dyDescent="0.2">
      <c r="A517" s="255"/>
      <c r="B517" s="256" t="s">
        <v>120</v>
      </c>
      <c r="C517" s="251" t="s">
        <v>542</v>
      </c>
      <c r="D517" s="252"/>
      <c r="E517" s="253" t="s">
        <v>130</v>
      </c>
      <c r="F517" s="248"/>
      <c r="G517" s="248"/>
      <c r="H517" s="249"/>
      <c r="I517" s="159"/>
      <c r="J517" s="159"/>
      <c r="K517" s="250"/>
    </row>
    <row r="518" spans="1:11" s="3" customFormat="1" ht="15" x14ac:dyDescent="0.2">
      <c r="A518" s="255"/>
      <c r="B518" s="256" t="s">
        <v>543</v>
      </c>
      <c r="C518" s="251" t="s">
        <v>544</v>
      </c>
      <c r="D518" s="252">
        <v>4</v>
      </c>
      <c r="E518" s="253" t="s">
        <v>11</v>
      </c>
      <c r="F518" s="145"/>
      <c r="G518" s="145"/>
      <c r="H518" s="249">
        <f t="shared" ref="H518:H534" si="252">SUM(F518:G518)*D518</f>
        <v>0</v>
      </c>
      <c r="I518" s="159">
        <f t="shared" ref="I518:I522" si="253">TRUNC(F518*(1+$K$4),2)</f>
        <v>0</v>
      </c>
      <c r="J518" s="159">
        <f t="shared" ref="J518:J522" si="254">TRUNC(G518*(1+$K$4),2)</f>
        <v>0</v>
      </c>
      <c r="K518" s="250">
        <f t="shared" si="250"/>
        <v>0</v>
      </c>
    </row>
    <row r="519" spans="1:11" s="3" customFormat="1" ht="15" x14ac:dyDescent="0.2">
      <c r="A519" s="255"/>
      <c r="B519" s="256" t="s">
        <v>545</v>
      </c>
      <c r="C519" s="251" t="s">
        <v>546</v>
      </c>
      <c r="D519" s="252">
        <v>26</v>
      </c>
      <c r="E519" s="253" t="s">
        <v>11</v>
      </c>
      <c r="F519" s="145"/>
      <c r="G519" s="145"/>
      <c r="H519" s="249">
        <f t="shared" si="252"/>
        <v>0</v>
      </c>
      <c r="I519" s="159">
        <f t="shared" si="253"/>
        <v>0</v>
      </c>
      <c r="J519" s="159">
        <f t="shared" si="254"/>
        <v>0</v>
      </c>
      <c r="K519" s="250">
        <f t="shared" si="250"/>
        <v>0</v>
      </c>
    </row>
    <row r="520" spans="1:11" s="3" customFormat="1" ht="15" x14ac:dyDescent="0.2">
      <c r="A520" s="255"/>
      <c r="B520" s="256" t="s">
        <v>547</v>
      </c>
      <c r="C520" s="251" t="s">
        <v>548</v>
      </c>
      <c r="D520" s="252">
        <v>14</v>
      </c>
      <c r="E520" s="253" t="s">
        <v>11</v>
      </c>
      <c r="F520" s="145"/>
      <c r="G520" s="145"/>
      <c r="H520" s="249">
        <f t="shared" si="252"/>
        <v>0</v>
      </c>
      <c r="I520" s="159">
        <f t="shared" si="253"/>
        <v>0</v>
      </c>
      <c r="J520" s="159">
        <f t="shared" si="254"/>
        <v>0</v>
      </c>
      <c r="K520" s="250">
        <f t="shared" si="250"/>
        <v>0</v>
      </c>
    </row>
    <row r="521" spans="1:11" s="3" customFormat="1" ht="15" x14ac:dyDescent="0.2">
      <c r="A521" s="255"/>
      <c r="B521" s="256" t="s">
        <v>549</v>
      </c>
      <c r="C521" s="251" t="s">
        <v>550</v>
      </c>
      <c r="D521" s="252">
        <v>2</v>
      </c>
      <c r="E521" s="253" t="s">
        <v>11</v>
      </c>
      <c r="F521" s="145"/>
      <c r="G521" s="145"/>
      <c r="H521" s="249">
        <f t="shared" si="252"/>
        <v>0</v>
      </c>
      <c r="I521" s="159">
        <f t="shared" si="253"/>
        <v>0</v>
      </c>
      <c r="J521" s="159">
        <f t="shared" si="254"/>
        <v>0</v>
      </c>
      <c r="K521" s="250">
        <f t="shared" si="250"/>
        <v>0</v>
      </c>
    </row>
    <row r="522" spans="1:11" s="3" customFormat="1" ht="15" x14ac:dyDescent="0.2">
      <c r="A522" s="255"/>
      <c r="B522" s="256" t="s">
        <v>551</v>
      </c>
      <c r="C522" s="251" t="s">
        <v>552</v>
      </c>
      <c r="D522" s="252">
        <v>2</v>
      </c>
      <c r="E522" s="253" t="s">
        <v>11</v>
      </c>
      <c r="F522" s="145"/>
      <c r="G522" s="145"/>
      <c r="H522" s="249">
        <f t="shared" ref="H522" si="255">SUM(F522:G522)*D522</f>
        <v>0</v>
      </c>
      <c r="I522" s="159">
        <f t="shared" si="253"/>
        <v>0</v>
      </c>
      <c r="J522" s="159">
        <f t="shared" si="254"/>
        <v>0</v>
      </c>
      <c r="K522" s="250">
        <f t="shared" si="250"/>
        <v>0</v>
      </c>
    </row>
    <row r="523" spans="1:11" s="3" customFormat="1" ht="15" x14ac:dyDescent="0.2">
      <c r="A523" s="255"/>
      <c r="B523" s="256" t="s">
        <v>223</v>
      </c>
      <c r="C523" s="251" t="s">
        <v>553</v>
      </c>
      <c r="D523" s="252"/>
      <c r="E523" s="253" t="s">
        <v>130</v>
      </c>
      <c r="F523" s="248"/>
      <c r="G523" s="248"/>
      <c r="H523" s="249"/>
      <c r="I523" s="159"/>
      <c r="J523" s="159"/>
      <c r="K523" s="250"/>
    </row>
    <row r="524" spans="1:11" s="3" customFormat="1" ht="15" x14ac:dyDescent="0.2">
      <c r="A524" s="255"/>
      <c r="B524" s="256" t="s">
        <v>554</v>
      </c>
      <c r="C524" s="251" t="s">
        <v>555</v>
      </c>
      <c r="D524" s="252">
        <v>4</v>
      </c>
      <c r="E524" s="253" t="s">
        <v>11</v>
      </c>
      <c r="F524" s="145"/>
      <c r="G524" s="145"/>
      <c r="H524" s="249">
        <f t="shared" ref="H524:H525" si="256">SUM(F524:G524)*D524</f>
        <v>0</v>
      </c>
      <c r="I524" s="159">
        <f t="shared" ref="I524:I525" si="257">TRUNC(F524*(1+$K$4),2)</f>
        <v>0</v>
      </c>
      <c r="J524" s="159">
        <f t="shared" ref="J524:J525" si="258">TRUNC(G524*(1+$K$4),2)</f>
        <v>0</v>
      </c>
      <c r="K524" s="250">
        <f t="shared" si="250"/>
        <v>0</v>
      </c>
    </row>
    <row r="525" spans="1:11" s="3" customFormat="1" ht="15" x14ac:dyDescent="0.2">
      <c r="A525" s="255"/>
      <c r="B525" s="256" t="s">
        <v>556</v>
      </c>
      <c r="C525" s="251" t="s">
        <v>557</v>
      </c>
      <c r="D525" s="252">
        <v>4</v>
      </c>
      <c r="E525" s="253" t="s">
        <v>11</v>
      </c>
      <c r="F525" s="145"/>
      <c r="G525" s="145"/>
      <c r="H525" s="249">
        <f t="shared" si="256"/>
        <v>0</v>
      </c>
      <c r="I525" s="159">
        <f t="shared" si="257"/>
        <v>0</v>
      </c>
      <c r="J525" s="159">
        <f t="shared" si="258"/>
        <v>0</v>
      </c>
      <c r="K525" s="250">
        <f t="shared" si="250"/>
        <v>0</v>
      </c>
    </row>
    <row r="526" spans="1:11" s="3" customFormat="1" ht="15" x14ac:dyDescent="0.2">
      <c r="A526" s="255"/>
      <c r="B526" s="256" t="s">
        <v>124</v>
      </c>
      <c r="C526" s="251" t="s">
        <v>558</v>
      </c>
      <c r="D526" s="252"/>
      <c r="E526" s="253" t="s">
        <v>130</v>
      </c>
      <c r="F526" s="248"/>
      <c r="G526" s="248"/>
      <c r="H526" s="249"/>
      <c r="I526" s="159"/>
      <c r="J526" s="159"/>
      <c r="K526" s="250"/>
    </row>
    <row r="527" spans="1:11" s="3" customFormat="1" ht="15" x14ac:dyDescent="0.2">
      <c r="A527" s="255"/>
      <c r="B527" s="256" t="s">
        <v>559</v>
      </c>
      <c r="C527" s="251" t="s">
        <v>560</v>
      </c>
      <c r="D527" s="252">
        <v>4</v>
      </c>
      <c r="E527" s="253" t="s">
        <v>11</v>
      </c>
      <c r="F527" s="145"/>
      <c r="G527" s="145"/>
      <c r="H527" s="249">
        <f>SUM(F527:G527)*D527</f>
        <v>0</v>
      </c>
      <c r="I527" s="159">
        <f t="shared" ref="I527:I530" si="259">TRUNC(F527*(1+$K$4),2)</f>
        <v>0</v>
      </c>
      <c r="J527" s="159">
        <f t="shared" ref="J527:J530" si="260">TRUNC(G527*(1+$K$4),2)</f>
        <v>0</v>
      </c>
      <c r="K527" s="250">
        <f t="shared" si="250"/>
        <v>0</v>
      </c>
    </row>
    <row r="528" spans="1:11" s="3" customFormat="1" ht="15" x14ac:dyDescent="0.2">
      <c r="A528" s="255"/>
      <c r="B528" s="256" t="s">
        <v>561</v>
      </c>
      <c r="C528" s="251" t="s">
        <v>562</v>
      </c>
      <c r="D528" s="252">
        <v>4</v>
      </c>
      <c r="E528" s="253" t="s">
        <v>11</v>
      </c>
      <c r="F528" s="145"/>
      <c r="G528" s="145"/>
      <c r="H528" s="249">
        <f>SUM(F528:G528)*D528</f>
        <v>0</v>
      </c>
      <c r="I528" s="159">
        <f t="shared" si="259"/>
        <v>0</v>
      </c>
      <c r="J528" s="159">
        <f t="shared" si="260"/>
        <v>0</v>
      </c>
      <c r="K528" s="250">
        <f t="shared" si="250"/>
        <v>0</v>
      </c>
    </row>
    <row r="529" spans="1:99" s="3" customFormat="1" ht="15" x14ac:dyDescent="0.2">
      <c r="A529" s="255"/>
      <c r="B529" s="256" t="s">
        <v>563</v>
      </c>
      <c r="C529" s="251" t="s">
        <v>564</v>
      </c>
      <c r="D529" s="252">
        <v>2</v>
      </c>
      <c r="E529" s="253" t="s">
        <v>11</v>
      </c>
      <c r="F529" s="145"/>
      <c r="G529" s="145"/>
      <c r="H529" s="249">
        <f>SUM(F529:G529)*D529</f>
        <v>0</v>
      </c>
      <c r="I529" s="159">
        <f t="shared" si="259"/>
        <v>0</v>
      </c>
      <c r="J529" s="159">
        <f t="shared" si="260"/>
        <v>0</v>
      </c>
      <c r="K529" s="250">
        <f t="shared" si="250"/>
        <v>0</v>
      </c>
    </row>
    <row r="530" spans="1:99" s="3" customFormat="1" ht="15" x14ac:dyDescent="0.2">
      <c r="A530" s="255"/>
      <c r="B530" s="256" t="s">
        <v>565</v>
      </c>
      <c r="C530" s="251" t="s">
        <v>566</v>
      </c>
      <c r="D530" s="252">
        <v>2</v>
      </c>
      <c r="E530" s="253" t="s">
        <v>11</v>
      </c>
      <c r="F530" s="145"/>
      <c r="G530" s="145"/>
      <c r="H530" s="249">
        <f>SUM(F530:G530)*D530</f>
        <v>0</v>
      </c>
      <c r="I530" s="159">
        <f t="shared" si="259"/>
        <v>0</v>
      </c>
      <c r="J530" s="159">
        <f t="shared" si="260"/>
        <v>0</v>
      </c>
      <c r="K530" s="250">
        <f t="shared" si="250"/>
        <v>0</v>
      </c>
    </row>
    <row r="531" spans="1:99" s="3" customFormat="1" ht="15" x14ac:dyDescent="0.2">
      <c r="A531" s="255"/>
      <c r="B531" s="256" t="s">
        <v>126</v>
      </c>
      <c r="C531" s="251" t="s">
        <v>567</v>
      </c>
      <c r="D531" s="252"/>
      <c r="E531" s="253" t="s">
        <v>130</v>
      </c>
      <c r="F531" s="248"/>
      <c r="G531" s="248"/>
      <c r="H531" s="249"/>
      <c r="I531" s="159"/>
      <c r="J531" s="159"/>
      <c r="K531" s="250"/>
    </row>
    <row r="532" spans="1:99" s="3" customFormat="1" ht="15" x14ac:dyDescent="0.2">
      <c r="A532" s="255"/>
      <c r="B532" s="256" t="s">
        <v>568</v>
      </c>
      <c r="C532" s="251" t="s">
        <v>569</v>
      </c>
      <c r="D532" s="252">
        <v>1</v>
      </c>
      <c r="E532" s="253" t="s">
        <v>11</v>
      </c>
      <c r="F532" s="145"/>
      <c r="G532" s="145"/>
      <c r="H532" s="249">
        <f t="shared" ref="H532" si="261">SUM(F532:G532)*D532</f>
        <v>0</v>
      </c>
      <c r="I532" s="159">
        <f t="shared" ref="I532:I539" si="262">TRUNC(F532*(1+$K$4),2)</f>
        <v>0</v>
      </c>
      <c r="J532" s="159">
        <f t="shared" ref="J532:J540" si="263">TRUNC(G532*(1+$K$4),2)</f>
        <v>0</v>
      </c>
      <c r="K532" s="250">
        <f t="shared" si="250"/>
        <v>0</v>
      </c>
    </row>
    <row r="533" spans="1:99" s="3" customFormat="1" ht="15" x14ac:dyDescent="0.2">
      <c r="A533" s="255"/>
      <c r="B533" s="256" t="s">
        <v>570</v>
      </c>
      <c r="C533" s="251" t="s">
        <v>571</v>
      </c>
      <c r="D533" s="252">
        <v>3</v>
      </c>
      <c r="E533" s="253" t="s">
        <v>11</v>
      </c>
      <c r="F533" s="145"/>
      <c r="G533" s="145"/>
      <c r="H533" s="249">
        <f t="shared" ref="H533" si="264">SUM(F533:G533)*D533</f>
        <v>0</v>
      </c>
      <c r="I533" s="159">
        <f t="shared" si="262"/>
        <v>0</v>
      </c>
      <c r="J533" s="159">
        <f t="shared" si="263"/>
        <v>0</v>
      </c>
      <c r="K533" s="250">
        <f t="shared" si="250"/>
        <v>0</v>
      </c>
    </row>
    <row r="534" spans="1:99" s="3" customFormat="1" ht="15" x14ac:dyDescent="0.2">
      <c r="A534" s="255"/>
      <c r="B534" s="256" t="s">
        <v>572</v>
      </c>
      <c r="C534" s="251" t="s">
        <v>573</v>
      </c>
      <c r="D534" s="252">
        <v>4</v>
      </c>
      <c r="E534" s="253" t="s">
        <v>11</v>
      </c>
      <c r="F534" s="145"/>
      <c r="G534" s="145"/>
      <c r="H534" s="249">
        <f t="shared" si="252"/>
        <v>0</v>
      </c>
      <c r="I534" s="159">
        <f t="shared" si="262"/>
        <v>0</v>
      </c>
      <c r="J534" s="159">
        <f t="shared" si="263"/>
        <v>0</v>
      </c>
      <c r="K534" s="250">
        <f t="shared" si="250"/>
        <v>0</v>
      </c>
    </row>
    <row r="535" spans="1:99" s="3" customFormat="1" ht="15" x14ac:dyDescent="0.2">
      <c r="A535" s="255"/>
      <c r="B535" s="256" t="s">
        <v>574</v>
      </c>
      <c r="C535" s="251" t="s">
        <v>566</v>
      </c>
      <c r="D535" s="252">
        <v>4</v>
      </c>
      <c r="E535" s="253" t="s">
        <v>11</v>
      </c>
      <c r="F535" s="145"/>
      <c r="G535" s="145"/>
      <c r="H535" s="249">
        <f t="shared" ref="H535:H544" si="265">SUM(F535:G535)*D535</f>
        <v>0</v>
      </c>
      <c r="I535" s="159">
        <f t="shared" si="262"/>
        <v>0</v>
      </c>
      <c r="J535" s="159">
        <f t="shared" si="263"/>
        <v>0</v>
      </c>
      <c r="K535" s="250">
        <f t="shared" si="250"/>
        <v>0</v>
      </c>
    </row>
    <row r="536" spans="1:99" s="3" customFormat="1" ht="15" x14ac:dyDescent="0.2">
      <c r="A536" s="255"/>
      <c r="B536" s="256" t="s">
        <v>575</v>
      </c>
      <c r="C536" s="251" t="s">
        <v>576</v>
      </c>
      <c r="D536" s="252">
        <v>2</v>
      </c>
      <c r="E536" s="253" t="s">
        <v>11</v>
      </c>
      <c r="F536" s="145"/>
      <c r="G536" s="145"/>
      <c r="H536" s="249">
        <f t="shared" si="265"/>
        <v>0</v>
      </c>
      <c r="I536" s="159">
        <f t="shared" si="262"/>
        <v>0</v>
      </c>
      <c r="J536" s="159">
        <f t="shared" si="263"/>
        <v>0</v>
      </c>
      <c r="K536" s="250">
        <f t="shared" si="250"/>
        <v>0</v>
      </c>
    </row>
    <row r="537" spans="1:99" s="3" customFormat="1" ht="15" x14ac:dyDescent="0.2">
      <c r="A537" s="255"/>
      <c r="B537" s="256" t="s">
        <v>577</v>
      </c>
      <c r="C537" s="251" t="s">
        <v>578</v>
      </c>
      <c r="D537" s="252">
        <v>4</v>
      </c>
      <c r="E537" s="253" t="s">
        <v>11</v>
      </c>
      <c r="F537" s="145"/>
      <c r="G537" s="145"/>
      <c r="H537" s="249">
        <f t="shared" si="265"/>
        <v>0</v>
      </c>
      <c r="I537" s="159">
        <f t="shared" si="262"/>
        <v>0</v>
      </c>
      <c r="J537" s="159">
        <f t="shared" si="263"/>
        <v>0</v>
      </c>
      <c r="K537" s="250">
        <f t="shared" si="250"/>
        <v>0</v>
      </c>
    </row>
    <row r="538" spans="1:99" s="36" customFormat="1" ht="15" x14ac:dyDescent="0.2">
      <c r="A538" s="255"/>
      <c r="B538" s="256" t="s">
        <v>255</v>
      </c>
      <c r="C538" s="251" t="s">
        <v>579</v>
      </c>
      <c r="D538" s="252">
        <v>4</v>
      </c>
      <c r="E538" s="253" t="s">
        <v>11</v>
      </c>
      <c r="F538" s="145"/>
      <c r="G538" s="145"/>
      <c r="H538" s="249">
        <f t="shared" si="265"/>
        <v>0</v>
      </c>
      <c r="I538" s="159">
        <f t="shared" si="262"/>
        <v>0</v>
      </c>
      <c r="J538" s="159">
        <f t="shared" si="263"/>
        <v>0</v>
      </c>
      <c r="K538" s="250">
        <f t="shared" si="250"/>
        <v>0</v>
      </c>
      <c r="L538" s="16"/>
    </row>
    <row r="539" spans="1:99" s="36" customFormat="1" ht="30" x14ac:dyDescent="0.2">
      <c r="A539" s="255"/>
      <c r="B539" s="256" t="s">
        <v>256</v>
      </c>
      <c r="C539" s="251" t="s">
        <v>580</v>
      </c>
      <c r="D539" s="252">
        <v>1</v>
      </c>
      <c r="E539" s="253" t="s">
        <v>458</v>
      </c>
      <c r="F539" s="145"/>
      <c r="G539" s="145"/>
      <c r="H539" s="249">
        <f t="shared" si="265"/>
        <v>0</v>
      </c>
      <c r="I539" s="159">
        <f t="shared" si="262"/>
        <v>0</v>
      </c>
      <c r="J539" s="159">
        <f t="shared" si="263"/>
        <v>0</v>
      </c>
      <c r="K539" s="250">
        <f t="shared" si="250"/>
        <v>0</v>
      </c>
      <c r="L539" s="16"/>
    </row>
    <row r="540" spans="1:99" s="3" customFormat="1" ht="15" x14ac:dyDescent="0.2">
      <c r="A540" s="255"/>
      <c r="B540" s="256" t="s">
        <v>257</v>
      </c>
      <c r="C540" s="146" t="s">
        <v>121</v>
      </c>
      <c r="D540" s="124">
        <v>1</v>
      </c>
      <c r="E540" s="125" t="s">
        <v>11</v>
      </c>
      <c r="F540" s="248" t="s">
        <v>39</v>
      </c>
      <c r="G540" s="145"/>
      <c r="H540" s="249">
        <f t="shared" si="265"/>
        <v>0</v>
      </c>
      <c r="I540" s="159" t="s">
        <v>39</v>
      </c>
      <c r="J540" s="159">
        <f t="shared" si="263"/>
        <v>0</v>
      </c>
      <c r="K540" s="250">
        <f t="shared" ref="K540:K544" si="266">SUM(I540:J540)*D540</f>
        <v>0</v>
      </c>
    </row>
    <row r="541" spans="1:99" s="29" customFormat="1" ht="15" x14ac:dyDescent="0.2">
      <c r="A541" s="149"/>
      <c r="B541" s="256" t="s">
        <v>258</v>
      </c>
      <c r="C541" s="146" t="s">
        <v>66</v>
      </c>
      <c r="D541" s="147">
        <v>35</v>
      </c>
      <c r="E541" s="148" t="s">
        <v>18</v>
      </c>
      <c r="F541" s="145"/>
      <c r="G541" s="145"/>
      <c r="H541" s="249">
        <f t="shared" si="265"/>
        <v>0</v>
      </c>
      <c r="I541" s="159">
        <f t="shared" ref="I541:I543" si="267">TRUNC(F541*(1+$K$4),2)</f>
        <v>0</v>
      </c>
      <c r="J541" s="159">
        <f t="shared" ref="J541:J544" si="268">TRUNC(G541*(1+$K$4),2)</f>
        <v>0</v>
      </c>
      <c r="K541" s="250">
        <f t="shared" si="266"/>
        <v>0</v>
      </c>
      <c r="L541" s="21"/>
      <c r="M541" s="24"/>
      <c r="N541" s="21"/>
      <c r="O541" s="30"/>
      <c r="P541" s="26"/>
      <c r="Q541" s="26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</row>
    <row r="542" spans="1:99" s="32" customFormat="1" ht="15" x14ac:dyDescent="0.2">
      <c r="A542" s="149"/>
      <c r="B542" s="256" t="s">
        <v>259</v>
      </c>
      <c r="C542" s="146" t="s">
        <v>581</v>
      </c>
      <c r="D542" s="147">
        <v>12</v>
      </c>
      <c r="E542" s="238" t="s">
        <v>11</v>
      </c>
      <c r="F542" s="145"/>
      <c r="G542" s="145"/>
      <c r="H542" s="249">
        <f t="shared" si="265"/>
        <v>0</v>
      </c>
      <c r="I542" s="159">
        <f t="shared" si="267"/>
        <v>0</v>
      </c>
      <c r="J542" s="159">
        <f t="shared" si="268"/>
        <v>0</v>
      </c>
      <c r="K542" s="262">
        <f t="shared" si="266"/>
        <v>0</v>
      </c>
      <c r="M542" s="34"/>
    </row>
    <row r="543" spans="1:99" s="32" customFormat="1" ht="45" x14ac:dyDescent="0.2">
      <c r="A543" s="149"/>
      <c r="B543" s="256" t="s">
        <v>582</v>
      </c>
      <c r="C543" s="146" t="s">
        <v>996</v>
      </c>
      <c r="D543" s="252">
        <v>1</v>
      </c>
      <c r="E543" s="253" t="s">
        <v>458</v>
      </c>
      <c r="F543" s="145"/>
      <c r="G543" s="145"/>
      <c r="H543" s="249">
        <f t="shared" ref="H543" si="269">SUM(F543:G543)*D543</f>
        <v>0</v>
      </c>
      <c r="I543" s="159">
        <f t="shared" si="267"/>
        <v>0</v>
      </c>
      <c r="J543" s="159">
        <f t="shared" si="268"/>
        <v>0</v>
      </c>
      <c r="K543" s="250">
        <f t="shared" si="266"/>
        <v>0</v>
      </c>
      <c r="M543" s="34"/>
    </row>
    <row r="544" spans="1:99" s="23" customFormat="1" ht="15" x14ac:dyDescent="0.2">
      <c r="A544" s="149"/>
      <c r="B544" s="256" t="s">
        <v>903</v>
      </c>
      <c r="C544" s="146" t="s">
        <v>121</v>
      </c>
      <c r="D544" s="124">
        <v>1</v>
      </c>
      <c r="E544" s="125" t="s">
        <v>11</v>
      </c>
      <c r="F544" s="248" t="s">
        <v>39</v>
      </c>
      <c r="G544" s="145"/>
      <c r="H544" s="249">
        <f t="shared" si="265"/>
        <v>0</v>
      </c>
      <c r="I544" s="159" t="s">
        <v>39</v>
      </c>
      <c r="J544" s="159">
        <f t="shared" si="268"/>
        <v>0</v>
      </c>
      <c r="K544" s="263">
        <f t="shared" si="266"/>
        <v>0</v>
      </c>
      <c r="L544" s="21"/>
      <c r="M544" s="22"/>
    </row>
    <row r="545" spans="1:13" s="21" customFormat="1" ht="15.75" thickBot="1" x14ac:dyDescent="0.25">
      <c r="A545" s="129"/>
      <c r="B545" s="130"/>
      <c r="C545" s="131" t="s">
        <v>913</v>
      </c>
      <c r="D545" s="132"/>
      <c r="E545" s="131"/>
      <c r="F545" s="95">
        <f>SUMPRODUCT(D349:D544,F349:F544)</f>
        <v>0</v>
      </c>
      <c r="G545" s="95">
        <f>SUMPRODUCT(D349:D544,G349:G544)</f>
        <v>0</v>
      </c>
      <c r="H545" s="96">
        <f>SUM(H349:H544)</f>
        <v>0</v>
      </c>
      <c r="I545" s="133">
        <f>SUMPRODUCT(D348:D544,I348:I544)</f>
        <v>0</v>
      </c>
      <c r="J545" s="133">
        <f>SUMPRODUCT(D348:D544,J348:J544)</f>
        <v>0</v>
      </c>
      <c r="K545" s="134">
        <f>SUM(K348:K544)</f>
        <v>0</v>
      </c>
      <c r="M545" s="24"/>
    </row>
    <row r="546" spans="1:13" s="21" customFormat="1" ht="15.75" thickBot="1" x14ac:dyDescent="0.25">
      <c r="A546" s="211"/>
      <c r="B546" s="212"/>
      <c r="C546" s="213" t="s">
        <v>915</v>
      </c>
      <c r="D546" s="214"/>
      <c r="E546" s="213"/>
      <c r="F546" s="215" t="e">
        <f t="shared" ref="F546:K546" si="270">SUM(F545,F346)</f>
        <v>#VALUE!</v>
      </c>
      <c r="G546" s="215" t="e">
        <f t="shared" si="270"/>
        <v>#VALUE!</v>
      </c>
      <c r="H546" s="216">
        <f t="shared" si="270"/>
        <v>0</v>
      </c>
      <c r="I546" s="215">
        <f t="shared" si="270"/>
        <v>0</v>
      </c>
      <c r="J546" s="215">
        <f t="shared" si="270"/>
        <v>0</v>
      </c>
      <c r="K546" s="216">
        <f t="shared" si="270"/>
        <v>0</v>
      </c>
      <c r="M546" s="24"/>
    </row>
    <row r="547" spans="1:13" s="21" customFormat="1" ht="15" x14ac:dyDescent="0.2">
      <c r="A547" s="151">
        <v>3</v>
      </c>
      <c r="B547" s="152"/>
      <c r="C547" s="300" t="s">
        <v>1058</v>
      </c>
      <c r="D547" s="300"/>
      <c r="E547" s="300"/>
      <c r="F547" s="300"/>
      <c r="G547" s="300"/>
      <c r="H547" s="300"/>
      <c r="I547" s="153"/>
      <c r="J547" s="153"/>
      <c r="K547" s="154"/>
      <c r="M547" s="24"/>
    </row>
    <row r="548" spans="1:13" s="21" customFormat="1" ht="15" x14ac:dyDescent="0.2">
      <c r="A548" s="55"/>
      <c r="B548" s="56" t="s">
        <v>284</v>
      </c>
      <c r="C548" s="57" t="s">
        <v>907</v>
      </c>
      <c r="D548" s="58"/>
      <c r="E548" s="57"/>
      <c r="F548" s="59"/>
      <c r="G548" s="60"/>
      <c r="H548" s="61"/>
      <c r="I548" s="97"/>
      <c r="J548" s="63"/>
      <c r="K548" s="64"/>
      <c r="M548" s="24"/>
    </row>
    <row r="549" spans="1:13" s="21" customFormat="1" ht="15" x14ac:dyDescent="0.2">
      <c r="A549" s="65"/>
      <c r="B549" s="66" t="s">
        <v>286</v>
      </c>
      <c r="C549" s="67" t="s">
        <v>287</v>
      </c>
      <c r="D549" s="68"/>
      <c r="E549" s="67"/>
      <c r="F549" s="69"/>
      <c r="G549" s="69"/>
      <c r="H549" s="70"/>
      <c r="I549" s="98"/>
      <c r="J549" s="69"/>
      <c r="K549" s="70"/>
      <c r="M549" s="24"/>
    </row>
    <row r="550" spans="1:13" s="21" customFormat="1" ht="15" x14ac:dyDescent="0.2">
      <c r="A550" s="72"/>
      <c r="B550" s="223" t="s">
        <v>10</v>
      </c>
      <c r="C550" s="73" t="s">
        <v>288</v>
      </c>
      <c r="D550" s="224">
        <v>39</v>
      </c>
      <c r="E550" s="225" t="s">
        <v>289</v>
      </c>
      <c r="F550" s="74" t="s">
        <v>39</v>
      </c>
      <c r="G550" s="75"/>
      <c r="H550" s="76">
        <f t="shared" ref="H550:H551" si="271">SUM(F550,G550)*D550</f>
        <v>0</v>
      </c>
      <c r="I550" s="172" t="s">
        <v>39</v>
      </c>
      <c r="J550" s="159">
        <f t="shared" ref="J550:J560" si="272">TRUNC(G550*(1+$K$4),2)</f>
        <v>0</v>
      </c>
      <c r="K550" s="237">
        <f t="shared" ref="K550:K560" si="273">SUM(I550:J550)*D550</f>
        <v>0</v>
      </c>
      <c r="M550" s="24"/>
    </row>
    <row r="551" spans="1:13" s="21" customFormat="1" ht="15" x14ac:dyDescent="0.2">
      <c r="A551" s="72"/>
      <c r="B551" s="223" t="s">
        <v>12</v>
      </c>
      <c r="C551" s="73" t="s">
        <v>583</v>
      </c>
      <c r="D551" s="224">
        <v>3</v>
      </c>
      <c r="E551" s="225" t="s">
        <v>289</v>
      </c>
      <c r="F551" s="74" t="s">
        <v>39</v>
      </c>
      <c r="G551" s="75"/>
      <c r="H551" s="76">
        <f t="shared" si="271"/>
        <v>0</v>
      </c>
      <c r="I551" s="172" t="s">
        <v>39</v>
      </c>
      <c r="J551" s="159">
        <f t="shared" si="272"/>
        <v>0</v>
      </c>
      <c r="K551" s="237">
        <f t="shared" si="273"/>
        <v>0</v>
      </c>
      <c r="M551" s="24"/>
    </row>
    <row r="552" spans="1:13" s="21" customFormat="1" ht="15" x14ac:dyDescent="0.2">
      <c r="A552" s="72"/>
      <c r="B552" s="223" t="s">
        <v>72</v>
      </c>
      <c r="C552" s="73" t="s">
        <v>290</v>
      </c>
      <c r="D552" s="224">
        <v>54</v>
      </c>
      <c r="E552" s="225" t="s">
        <v>289</v>
      </c>
      <c r="F552" s="74" t="s">
        <v>39</v>
      </c>
      <c r="G552" s="75"/>
      <c r="H552" s="76">
        <f>SUM(F552,G552)*D552</f>
        <v>0</v>
      </c>
      <c r="I552" s="172" t="s">
        <v>39</v>
      </c>
      <c r="J552" s="159">
        <f t="shared" si="272"/>
        <v>0</v>
      </c>
      <c r="K552" s="237">
        <f t="shared" si="273"/>
        <v>0</v>
      </c>
      <c r="M552" s="24"/>
    </row>
    <row r="553" spans="1:13" s="21" customFormat="1" ht="15" x14ac:dyDescent="0.2">
      <c r="A553" s="72"/>
      <c r="B553" s="223" t="s">
        <v>129</v>
      </c>
      <c r="C553" s="73" t="s">
        <v>584</v>
      </c>
      <c r="D553" s="224">
        <v>66</v>
      </c>
      <c r="E553" s="225" t="s">
        <v>289</v>
      </c>
      <c r="F553" s="74" t="s">
        <v>39</v>
      </c>
      <c r="G553" s="75"/>
      <c r="H553" s="76">
        <f t="shared" ref="H553" si="274">SUM(F553,G553)*D553</f>
        <v>0</v>
      </c>
      <c r="I553" s="172" t="s">
        <v>39</v>
      </c>
      <c r="J553" s="159">
        <f t="shared" si="272"/>
        <v>0</v>
      </c>
      <c r="K553" s="237">
        <f t="shared" si="273"/>
        <v>0</v>
      </c>
      <c r="M553" s="24"/>
    </row>
    <row r="554" spans="1:13" s="21" customFormat="1" ht="15" x14ac:dyDescent="0.2">
      <c r="A554" s="72"/>
      <c r="B554" s="223" t="s">
        <v>128</v>
      </c>
      <c r="C554" s="73" t="s">
        <v>585</v>
      </c>
      <c r="D554" s="224">
        <v>1</v>
      </c>
      <c r="E554" s="225" t="s">
        <v>11</v>
      </c>
      <c r="F554" s="74" t="s">
        <v>39</v>
      </c>
      <c r="G554" s="75"/>
      <c r="H554" s="76">
        <f>SUM(F554,G554)*D554</f>
        <v>0</v>
      </c>
      <c r="I554" s="172" t="s">
        <v>39</v>
      </c>
      <c r="J554" s="159">
        <f t="shared" si="272"/>
        <v>0</v>
      </c>
      <c r="K554" s="237">
        <f t="shared" si="273"/>
        <v>0</v>
      </c>
      <c r="M554" s="24"/>
    </row>
    <row r="555" spans="1:13" s="21" customFormat="1" ht="15" x14ac:dyDescent="0.2">
      <c r="A555" s="72"/>
      <c r="B555" s="223" t="s">
        <v>131</v>
      </c>
      <c r="C555" s="73" t="s">
        <v>291</v>
      </c>
      <c r="D555" s="224">
        <v>75</v>
      </c>
      <c r="E555" s="225" t="s">
        <v>11</v>
      </c>
      <c r="F555" s="74" t="s">
        <v>39</v>
      </c>
      <c r="G555" s="75"/>
      <c r="H555" s="76">
        <f t="shared" ref="H555:H560" si="275">SUM(F555,G555)*D555</f>
        <v>0</v>
      </c>
      <c r="I555" s="172" t="s">
        <v>39</v>
      </c>
      <c r="J555" s="159">
        <f t="shared" si="272"/>
        <v>0</v>
      </c>
      <c r="K555" s="237">
        <f t="shared" si="273"/>
        <v>0</v>
      </c>
      <c r="M555" s="24"/>
    </row>
    <row r="556" spans="1:13" s="21" customFormat="1" ht="15" x14ac:dyDescent="0.2">
      <c r="A556" s="72"/>
      <c r="B556" s="223" t="s">
        <v>165</v>
      </c>
      <c r="C556" s="73" t="s">
        <v>586</v>
      </c>
      <c r="D556" s="224">
        <v>7</v>
      </c>
      <c r="E556" s="225" t="s">
        <v>289</v>
      </c>
      <c r="F556" s="74" t="s">
        <v>39</v>
      </c>
      <c r="G556" s="75"/>
      <c r="H556" s="76">
        <f t="shared" si="275"/>
        <v>0</v>
      </c>
      <c r="I556" s="172" t="s">
        <v>39</v>
      </c>
      <c r="J556" s="159">
        <f t="shared" si="272"/>
        <v>0</v>
      </c>
      <c r="K556" s="237">
        <f t="shared" si="273"/>
        <v>0</v>
      </c>
      <c r="M556" s="24"/>
    </row>
    <row r="557" spans="1:13" s="21" customFormat="1" ht="30" x14ac:dyDescent="0.2">
      <c r="A557" s="72"/>
      <c r="B557" s="223" t="s">
        <v>166</v>
      </c>
      <c r="C557" s="73" t="s">
        <v>1051</v>
      </c>
      <c r="D557" s="224">
        <v>1</v>
      </c>
      <c r="E557" s="225" t="s">
        <v>11</v>
      </c>
      <c r="F557" s="74" t="s">
        <v>39</v>
      </c>
      <c r="G557" s="75"/>
      <c r="H557" s="76">
        <f t="shared" si="275"/>
        <v>0</v>
      </c>
      <c r="I557" s="172" t="s">
        <v>39</v>
      </c>
      <c r="J557" s="159">
        <f t="shared" si="272"/>
        <v>0</v>
      </c>
      <c r="K557" s="237">
        <f t="shared" si="273"/>
        <v>0</v>
      </c>
      <c r="M557" s="24"/>
    </row>
    <row r="558" spans="1:13" s="21" customFormat="1" ht="30" x14ac:dyDescent="0.2">
      <c r="A558" s="72"/>
      <c r="B558" s="223" t="s">
        <v>167</v>
      </c>
      <c r="C558" s="73" t="s">
        <v>295</v>
      </c>
      <c r="D558" s="224">
        <v>60</v>
      </c>
      <c r="E558" s="225" t="s">
        <v>296</v>
      </c>
      <c r="F558" s="74" t="s">
        <v>39</v>
      </c>
      <c r="G558" s="75"/>
      <c r="H558" s="76">
        <f t="shared" si="275"/>
        <v>0</v>
      </c>
      <c r="I558" s="172" t="s">
        <v>39</v>
      </c>
      <c r="J558" s="159">
        <f t="shared" si="272"/>
        <v>0</v>
      </c>
      <c r="K558" s="237">
        <f t="shared" si="273"/>
        <v>0</v>
      </c>
      <c r="M558" s="24"/>
    </row>
    <row r="559" spans="1:13" s="21" customFormat="1" ht="15" x14ac:dyDescent="0.2">
      <c r="A559" s="72"/>
      <c r="B559" s="223" t="s">
        <v>137</v>
      </c>
      <c r="C559" s="73" t="s">
        <v>297</v>
      </c>
      <c r="D559" s="224">
        <v>60</v>
      </c>
      <c r="E559" s="225" t="s">
        <v>296</v>
      </c>
      <c r="F559" s="74" t="s">
        <v>39</v>
      </c>
      <c r="G559" s="75"/>
      <c r="H559" s="76">
        <f t="shared" si="275"/>
        <v>0</v>
      </c>
      <c r="I559" s="172" t="s">
        <v>39</v>
      </c>
      <c r="J559" s="159">
        <f t="shared" si="272"/>
        <v>0</v>
      </c>
      <c r="K559" s="237">
        <f t="shared" si="273"/>
        <v>0</v>
      </c>
      <c r="M559" s="24"/>
    </row>
    <row r="560" spans="1:13" s="21" customFormat="1" ht="15" x14ac:dyDescent="0.2">
      <c r="A560" s="72"/>
      <c r="B560" s="223" t="s">
        <v>168</v>
      </c>
      <c r="C560" s="73" t="s">
        <v>587</v>
      </c>
      <c r="D560" s="224">
        <v>1</v>
      </c>
      <c r="E560" s="225" t="s">
        <v>11</v>
      </c>
      <c r="F560" s="74" t="s">
        <v>39</v>
      </c>
      <c r="G560" s="75"/>
      <c r="H560" s="76">
        <f t="shared" si="275"/>
        <v>0</v>
      </c>
      <c r="I560" s="172" t="s">
        <v>39</v>
      </c>
      <c r="J560" s="159">
        <f t="shared" si="272"/>
        <v>0</v>
      </c>
      <c r="K560" s="237">
        <f t="shared" si="273"/>
        <v>0</v>
      </c>
      <c r="M560" s="24"/>
    </row>
    <row r="561" spans="1:99" s="21" customFormat="1" ht="15" x14ac:dyDescent="0.2">
      <c r="A561" s="65"/>
      <c r="B561" s="66" t="s">
        <v>298</v>
      </c>
      <c r="C561" s="67" t="s">
        <v>299</v>
      </c>
      <c r="D561" s="68"/>
      <c r="E561" s="67"/>
      <c r="F561" s="69"/>
      <c r="G561" s="69"/>
      <c r="H561" s="70"/>
      <c r="I561" s="98"/>
      <c r="J561" s="69"/>
      <c r="K561" s="70"/>
      <c r="M561" s="24"/>
    </row>
    <row r="562" spans="1:99" s="21" customFormat="1" ht="30" x14ac:dyDescent="0.2">
      <c r="A562" s="72"/>
      <c r="B562" s="223" t="s">
        <v>14</v>
      </c>
      <c r="C562" s="73" t="s">
        <v>588</v>
      </c>
      <c r="D562" s="224">
        <v>70</v>
      </c>
      <c r="E562" s="225" t="s">
        <v>289</v>
      </c>
      <c r="F562" s="75"/>
      <c r="G562" s="75"/>
      <c r="H562" s="76">
        <f>SUM(F562,G562)*D562</f>
        <v>0</v>
      </c>
      <c r="I562" s="159">
        <f t="shared" ref="I562" si="276">TRUNC(F562*(1+$K$4),2)</f>
        <v>0</v>
      </c>
      <c r="J562" s="159">
        <f t="shared" ref="J562" si="277">TRUNC(G562*(1+$K$4),2)</f>
        <v>0</v>
      </c>
      <c r="K562" s="237">
        <f t="shared" ref="K562" si="278">SUM(I562:J562)*D562</f>
        <v>0</v>
      </c>
    </row>
    <row r="563" spans="1:99" s="21" customFormat="1" ht="15" x14ac:dyDescent="0.2">
      <c r="A563" s="65"/>
      <c r="B563" s="66" t="s">
        <v>303</v>
      </c>
      <c r="C563" s="67" t="s">
        <v>304</v>
      </c>
      <c r="D563" s="68"/>
      <c r="E563" s="67"/>
      <c r="F563" s="69"/>
      <c r="G563" s="69"/>
      <c r="H563" s="70"/>
      <c r="I563" s="98"/>
      <c r="J563" s="69"/>
      <c r="K563" s="70"/>
      <c r="M563" s="24"/>
    </row>
    <row r="564" spans="1:99" s="21" customFormat="1" ht="30" x14ac:dyDescent="0.2">
      <c r="A564" s="72"/>
      <c r="B564" s="223" t="s">
        <v>26</v>
      </c>
      <c r="C564" s="73" t="s">
        <v>975</v>
      </c>
      <c r="D564" s="224">
        <v>40</v>
      </c>
      <c r="E564" s="225" t="s">
        <v>589</v>
      </c>
      <c r="F564" s="75"/>
      <c r="G564" s="75"/>
      <c r="H564" s="76">
        <f t="shared" ref="H564:H566" si="279">SUM(F564,G564)*D564</f>
        <v>0</v>
      </c>
      <c r="I564" s="159">
        <f t="shared" ref="I564:I566" si="280">TRUNC(F564*(1+$K$4),2)</f>
        <v>0</v>
      </c>
      <c r="J564" s="159">
        <f t="shared" ref="J564:J566" si="281">TRUNC(G564*(1+$K$4),2)</f>
        <v>0</v>
      </c>
      <c r="K564" s="237">
        <f t="shared" ref="K564:K566" si="282">SUM(I564:J564)*D564</f>
        <v>0</v>
      </c>
      <c r="L564" s="25"/>
      <c r="M564" s="24"/>
    </row>
    <row r="565" spans="1:99" s="21" customFormat="1" ht="30" x14ac:dyDescent="0.2">
      <c r="A565" s="72"/>
      <c r="B565" s="223" t="s">
        <v>27</v>
      </c>
      <c r="C565" s="73" t="s">
        <v>976</v>
      </c>
      <c r="D565" s="224">
        <v>40</v>
      </c>
      <c r="E565" s="225" t="s">
        <v>589</v>
      </c>
      <c r="F565" s="75"/>
      <c r="G565" s="75"/>
      <c r="H565" s="76">
        <f t="shared" si="279"/>
        <v>0</v>
      </c>
      <c r="I565" s="159">
        <f t="shared" si="280"/>
        <v>0</v>
      </c>
      <c r="J565" s="159">
        <f t="shared" si="281"/>
        <v>0</v>
      </c>
      <c r="K565" s="237">
        <f t="shared" si="282"/>
        <v>0</v>
      </c>
      <c r="M565" s="24"/>
    </row>
    <row r="566" spans="1:99" s="21" customFormat="1" ht="30" x14ac:dyDescent="0.2">
      <c r="A566" s="72"/>
      <c r="B566" s="223" t="s">
        <v>29</v>
      </c>
      <c r="C566" s="73" t="s">
        <v>590</v>
      </c>
      <c r="D566" s="224">
        <v>6</v>
      </c>
      <c r="E566" s="225" t="s">
        <v>289</v>
      </c>
      <c r="F566" s="75"/>
      <c r="G566" s="75"/>
      <c r="H566" s="76">
        <f t="shared" si="279"/>
        <v>0</v>
      </c>
      <c r="I566" s="159">
        <f t="shared" si="280"/>
        <v>0</v>
      </c>
      <c r="J566" s="159">
        <f t="shared" si="281"/>
        <v>0</v>
      </c>
      <c r="K566" s="237">
        <f t="shared" si="282"/>
        <v>0</v>
      </c>
      <c r="M566" s="24"/>
    </row>
    <row r="567" spans="1:99" s="21" customFormat="1" ht="15" x14ac:dyDescent="0.2">
      <c r="A567" s="65"/>
      <c r="B567" s="66" t="s">
        <v>305</v>
      </c>
      <c r="C567" s="67" t="s">
        <v>306</v>
      </c>
      <c r="D567" s="68"/>
      <c r="E567" s="67"/>
      <c r="F567" s="69"/>
      <c r="G567" s="69"/>
      <c r="H567" s="70"/>
      <c r="I567" s="98"/>
      <c r="J567" s="69"/>
      <c r="K567" s="70"/>
      <c r="L567" s="24"/>
      <c r="M567" s="24"/>
    </row>
    <row r="568" spans="1:99" s="21" customFormat="1" ht="15" x14ac:dyDescent="0.2">
      <c r="A568" s="72"/>
      <c r="B568" s="223" t="s">
        <v>43</v>
      </c>
      <c r="C568" s="73" t="s">
        <v>307</v>
      </c>
      <c r="D568" s="224">
        <v>49</v>
      </c>
      <c r="E568" s="225" t="s">
        <v>289</v>
      </c>
      <c r="F568" s="75"/>
      <c r="G568" s="75"/>
      <c r="H568" s="76">
        <f>SUM(F568,G568)*D568</f>
        <v>0</v>
      </c>
      <c r="I568" s="159">
        <f t="shared" ref="I568" si="283">TRUNC(F568*(1+$K$4),2)</f>
        <v>0</v>
      </c>
      <c r="J568" s="159">
        <f t="shared" ref="J568" si="284">TRUNC(G568*(1+$K$4),2)</f>
        <v>0</v>
      </c>
      <c r="K568" s="237">
        <f t="shared" ref="K568" si="285">SUM(I568:J568)*D568</f>
        <v>0</v>
      </c>
      <c r="M568" s="24"/>
    </row>
    <row r="569" spans="1:99" s="21" customFormat="1" ht="15" x14ac:dyDescent="0.2">
      <c r="A569" s="65"/>
      <c r="B569" s="66" t="s">
        <v>308</v>
      </c>
      <c r="C569" s="67" t="s">
        <v>309</v>
      </c>
      <c r="D569" s="68"/>
      <c r="E569" s="67"/>
      <c r="F569" s="69"/>
      <c r="G569" s="69"/>
      <c r="H569" s="70"/>
      <c r="I569" s="98"/>
      <c r="J569" s="69"/>
      <c r="K569" s="70"/>
      <c r="M569" s="24"/>
    </row>
    <row r="570" spans="1:99" s="21" customFormat="1" ht="15" x14ac:dyDescent="0.2">
      <c r="A570" s="72"/>
      <c r="B570" s="223" t="s">
        <v>57</v>
      </c>
      <c r="C570" s="73" t="s">
        <v>397</v>
      </c>
      <c r="D570" s="224">
        <v>185</v>
      </c>
      <c r="E570" s="225" t="s">
        <v>289</v>
      </c>
      <c r="F570" s="75"/>
      <c r="G570" s="75"/>
      <c r="H570" s="76">
        <f t="shared" ref="H570" si="286">SUM(F570,G570)*D570</f>
        <v>0</v>
      </c>
      <c r="I570" s="159">
        <f t="shared" ref="I570" si="287">TRUNC(F570*(1+$K$4),2)</f>
        <v>0</v>
      </c>
      <c r="J570" s="159">
        <f t="shared" ref="J570" si="288">TRUNC(G570*(1+$K$4),2)</f>
        <v>0</v>
      </c>
      <c r="K570" s="237">
        <f t="shared" ref="K570" si="289">SUM(I570:J570)*D570</f>
        <v>0</v>
      </c>
      <c r="M570" s="24"/>
    </row>
    <row r="571" spans="1:99" s="21" customFormat="1" ht="15" x14ac:dyDescent="0.2">
      <c r="A571" s="65"/>
      <c r="B571" s="66" t="s">
        <v>312</v>
      </c>
      <c r="C571" s="67" t="s">
        <v>313</v>
      </c>
      <c r="D571" s="68"/>
      <c r="E571" s="67"/>
      <c r="F571" s="69"/>
      <c r="G571" s="69"/>
      <c r="H571" s="70"/>
      <c r="I571" s="98"/>
      <c r="J571" s="69"/>
      <c r="K571" s="70"/>
      <c r="M571" s="24"/>
    </row>
    <row r="572" spans="1:99" s="21" customFormat="1" ht="15" x14ac:dyDescent="0.2">
      <c r="A572" s="72"/>
      <c r="B572" s="223" t="s">
        <v>206</v>
      </c>
      <c r="C572" s="73" t="s">
        <v>314</v>
      </c>
      <c r="D572" s="77"/>
      <c r="E572" s="73"/>
      <c r="F572" s="78"/>
      <c r="G572" s="79"/>
      <c r="H572" s="80"/>
      <c r="I572" s="139"/>
      <c r="J572" s="82"/>
      <c r="K572" s="76"/>
      <c r="L572" s="24"/>
      <c r="M572" s="24"/>
    </row>
    <row r="573" spans="1:99" s="21" customFormat="1" ht="30" x14ac:dyDescent="0.2">
      <c r="A573" s="72"/>
      <c r="B573" s="223" t="s">
        <v>315</v>
      </c>
      <c r="C573" s="73" t="s">
        <v>316</v>
      </c>
      <c r="D573" s="224">
        <v>1</v>
      </c>
      <c r="E573" s="225" t="s">
        <v>395</v>
      </c>
      <c r="F573" s="75"/>
      <c r="G573" s="75"/>
      <c r="H573" s="83">
        <f>SUM(F573,G573)*D573</f>
        <v>0</v>
      </c>
      <c r="I573" s="159">
        <f t="shared" ref="I573" si="290">TRUNC(F573*(1+$K$4),2)</f>
        <v>0</v>
      </c>
      <c r="J573" s="159">
        <f t="shared" ref="J573" si="291">TRUNC(G573*(1+$K$4),2)</f>
        <v>0</v>
      </c>
      <c r="K573" s="237">
        <f t="shared" ref="K573:K581" si="292">SUM(I573:J573)*D573</f>
        <v>0</v>
      </c>
      <c r="M573" s="24"/>
    </row>
    <row r="574" spans="1:99" s="37" customFormat="1" ht="15" x14ac:dyDescent="0.2">
      <c r="A574" s="72"/>
      <c r="B574" s="223" t="s">
        <v>207</v>
      </c>
      <c r="C574" s="73" t="s">
        <v>317</v>
      </c>
      <c r="D574" s="224"/>
      <c r="E574" s="225"/>
      <c r="F574" s="82"/>
      <c r="G574" s="82"/>
      <c r="H574" s="76"/>
      <c r="I574" s="172"/>
      <c r="J574" s="159"/>
      <c r="K574" s="237"/>
      <c r="L574" s="21"/>
      <c r="M574" s="24"/>
      <c r="N574" s="21"/>
      <c r="O574" s="30"/>
      <c r="P574" s="26"/>
      <c r="Q574" s="26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</row>
    <row r="575" spans="1:99" s="29" customFormat="1" ht="30" x14ac:dyDescent="0.2">
      <c r="A575" s="72"/>
      <c r="B575" s="223" t="s">
        <v>318</v>
      </c>
      <c r="C575" s="73" t="s">
        <v>319</v>
      </c>
      <c r="D575" s="224">
        <v>82</v>
      </c>
      <c r="E575" s="225" t="s">
        <v>289</v>
      </c>
      <c r="F575" s="75"/>
      <c r="G575" s="75"/>
      <c r="H575" s="83">
        <f>SUM(F575,G575)*D575</f>
        <v>0</v>
      </c>
      <c r="I575" s="159">
        <f t="shared" ref="I575" si="293">TRUNC(F575*(1+$K$4),2)</f>
        <v>0</v>
      </c>
      <c r="J575" s="159">
        <f t="shared" ref="J575" si="294">TRUNC(G575*(1+$K$4),2)</f>
        <v>0</v>
      </c>
      <c r="K575" s="237">
        <f t="shared" si="292"/>
        <v>0</v>
      </c>
      <c r="L575" s="21"/>
      <c r="M575" s="24"/>
      <c r="N575" s="21"/>
      <c r="O575" s="30"/>
      <c r="P575" s="26"/>
      <c r="Q575" s="26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</row>
    <row r="576" spans="1:99" s="29" customFormat="1" ht="15" x14ac:dyDescent="0.2">
      <c r="A576" s="72"/>
      <c r="B576" s="223" t="s">
        <v>208</v>
      </c>
      <c r="C576" s="73" t="s">
        <v>321</v>
      </c>
      <c r="D576" s="224"/>
      <c r="E576" s="225"/>
      <c r="F576" s="82"/>
      <c r="G576" s="82"/>
      <c r="H576" s="83"/>
      <c r="I576" s="172"/>
      <c r="J576" s="159"/>
      <c r="K576" s="237"/>
      <c r="L576" s="21"/>
      <c r="M576" s="24"/>
      <c r="N576" s="21"/>
      <c r="O576" s="30"/>
      <c r="P576" s="26"/>
      <c r="Q576" s="26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</row>
    <row r="577" spans="1:99" s="29" customFormat="1" ht="15" x14ac:dyDescent="0.2">
      <c r="A577" s="72"/>
      <c r="B577" s="223" t="s">
        <v>398</v>
      </c>
      <c r="C577" s="73" t="s">
        <v>323</v>
      </c>
      <c r="D577" s="224">
        <v>1</v>
      </c>
      <c r="E577" s="225" t="s">
        <v>395</v>
      </c>
      <c r="F577" s="75"/>
      <c r="G577" s="75"/>
      <c r="H577" s="76">
        <f>SUM(F577,G577)*D577</f>
        <v>0</v>
      </c>
      <c r="I577" s="159">
        <f t="shared" ref="I577" si="295">TRUNC(F577*(1+$K$4),2)</f>
        <v>0</v>
      </c>
      <c r="J577" s="159">
        <f t="shared" ref="J577" si="296">TRUNC(G577*(1+$K$4),2)</f>
        <v>0</v>
      </c>
      <c r="K577" s="237">
        <f t="shared" si="292"/>
        <v>0</v>
      </c>
      <c r="L577" s="21"/>
      <c r="M577" s="24"/>
      <c r="N577" s="21"/>
      <c r="O577" s="30"/>
      <c r="P577" s="26"/>
      <c r="Q577" s="26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</row>
    <row r="578" spans="1:99" s="21" customFormat="1" ht="15" x14ac:dyDescent="0.2">
      <c r="A578" s="72"/>
      <c r="B578" s="223" t="s">
        <v>209</v>
      </c>
      <c r="C578" s="120" t="s">
        <v>591</v>
      </c>
      <c r="D578" s="224"/>
      <c r="E578" s="225"/>
      <c r="F578" s="82"/>
      <c r="G578" s="82"/>
      <c r="H578" s="76"/>
      <c r="I578" s="172"/>
      <c r="J578" s="159"/>
      <c r="K578" s="237"/>
      <c r="M578" s="24"/>
    </row>
    <row r="579" spans="1:99" s="21" customFormat="1" ht="45" x14ac:dyDescent="0.2">
      <c r="A579" s="72"/>
      <c r="B579" s="223" t="s">
        <v>592</v>
      </c>
      <c r="C579" s="120" t="s">
        <v>593</v>
      </c>
      <c r="D579" s="224">
        <v>8</v>
      </c>
      <c r="E579" s="225" t="s">
        <v>289</v>
      </c>
      <c r="F579" s="75"/>
      <c r="G579" s="75"/>
      <c r="H579" s="76">
        <f t="shared" ref="H579:H581" si="297">SUM(F579,G579)*D579</f>
        <v>0</v>
      </c>
      <c r="I579" s="159">
        <f t="shared" ref="I579:I581" si="298">TRUNC(F579*(1+$K$4),2)</f>
        <v>0</v>
      </c>
      <c r="J579" s="159">
        <f t="shared" ref="J579:J581" si="299">TRUNC(G579*(1+$K$4),2)</f>
        <v>0</v>
      </c>
      <c r="K579" s="237">
        <f t="shared" si="292"/>
        <v>0</v>
      </c>
      <c r="M579" s="24"/>
    </row>
    <row r="580" spans="1:99" s="21" customFormat="1" ht="15" x14ac:dyDescent="0.2">
      <c r="A580" s="72"/>
      <c r="B580" s="223" t="s">
        <v>594</v>
      </c>
      <c r="C580" s="155" t="s">
        <v>595</v>
      </c>
      <c r="D580" s="224">
        <v>8</v>
      </c>
      <c r="E580" s="225" t="s">
        <v>289</v>
      </c>
      <c r="F580" s="75"/>
      <c r="G580" s="75"/>
      <c r="H580" s="76">
        <f t="shared" si="297"/>
        <v>0</v>
      </c>
      <c r="I580" s="159">
        <f t="shared" si="298"/>
        <v>0</v>
      </c>
      <c r="J580" s="159">
        <f t="shared" si="299"/>
        <v>0</v>
      </c>
      <c r="K580" s="237">
        <f t="shared" si="292"/>
        <v>0</v>
      </c>
      <c r="M580" s="24"/>
    </row>
    <row r="581" spans="1:99" s="21" customFormat="1" ht="30" x14ac:dyDescent="0.2">
      <c r="A581" s="72"/>
      <c r="B581" s="223" t="s">
        <v>596</v>
      </c>
      <c r="C581" s="155" t="s">
        <v>597</v>
      </c>
      <c r="D581" s="224">
        <v>8</v>
      </c>
      <c r="E581" s="225" t="s">
        <v>289</v>
      </c>
      <c r="F581" s="75"/>
      <c r="G581" s="75"/>
      <c r="H581" s="76">
        <f t="shared" si="297"/>
        <v>0</v>
      </c>
      <c r="I581" s="159">
        <f t="shared" si="298"/>
        <v>0</v>
      </c>
      <c r="J581" s="159">
        <f t="shared" si="299"/>
        <v>0</v>
      </c>
      <c r="K581" s="237">
        <f t="shared" si="292"/>
        <v>0</v>
      </c>
      <c r="M581" s="24"/>
    </row>
    <row r="582" spans="1:99" s="21" customFormat="1" ht="15" x14ac:dyDescent="0.2">
      <c r="A582" s="65"/>
      <c r="B582" s="66" t="s">
        <v>324</v>
      </c>
      <c r="C582" s="67" t="s">
        <v>325</v>
      </c>
      <c r="D582" s="68"/>
      <c r="E582" s="67"/>
      <c r="F582" s="69"/>
      <c r="G582" s="69"/>
      <c r="H582" s="70"/>
      <c r="I582" s="98"/>
      <c r="J582" s="69"/>
      <c r="K582" s="70"/>
      <c r="M582" s="24"/>
    </row>
    <row r="583" spans="1:99" s="21" customFormat="1" ht="15" x14ac:dyDescent="0.2">
      <c r="A583" s="72"/>
      <c r="B583" s="223" t="s">
        <v>77</v>
      </c>
      <c r="C583" s="73" t="s">
        <v>399</v>
      </c>
      <c r="D583" s="224">
        <v>185</v>
      </c>
      <c r="E583" s="225" t="s">
        <v>289</v>
      </c>
      <c r="F583" s="75"/>
      <c r="G583" s="75"/>
      <c r="H583" s="76">
        <f>SUM(F583,G583)*D583</f>
        <v>0</v>
      </c>
      <c r="I583" s="159">
        <f t="shared" ref="I583:I587" si="300">TRUNC(F583*(1+$K$4),2)</f>
        <v>0</v>
      </c>
      <c r="J583" s="159">
        <f t="shared" ref="J583:J587" si="301">TRUNC(G583*(1+$K$4),2)</f>
        <v>0</v>
      </c>
      <c r="K583" s="237">
        <f t="shared" ref="K583:K587" si="302">SUM(I583:J583)*D583</f>
        <v>0</v>
      </c>
      <c r="M583" s="24"/>
    </row>
    <row r="584" spans="1:99" s="21" customFormat="1" ht="15" x14ac:dyDescent="0.2">
      <c r="A584" s="72"/>
      <c r="B584" s="223" t="s">
        <v>78</v>
      </c>
      <c r="C584" s="73" t="s">
        <v>400</v>
      </c>
      <c r="D584" s="224">
        <v>377</v>
      </c>
      <c r="E584" s="225" t="s">
        <v>289</v>
      </c>
      <c r="F584" s="75"/>
      <c r="G584" s="75"/>
      <c r="H584" s="76">
        <f>SUM(F584,G584)*D584</f>
        <v>0</v>
      </c>
      <c r="I584" s="159">
        <f t="shared" si="300"/>
        <v>0</v>
      </c>
      <c r="J584" s="159">
        <f t="shared" si="301"/>
        <v>0</v>
      </c>
      <c r="K584" s="237">
        <f t="shared" si="302"/>
        <v>0</v>
      </c>
      <c r="M584" s="24"/>
    </row>
    <row r="585" spans="1:99" s="32" customFormat="1" ht="30" x14ac:dyDescent="0.2">
      <c r="A585" s="72"/>
      <c r="B585" s="223" t="s">
        <v>80</v>
      </c>
      <c r="C585" s="73" t="s">
        <v>401</v>
      </c>
      <c r="D585" s="224">
        <v>265</v>
      </c>
      <c r="E585" s="225" t="s">
        <v>289</v>
      </c>
      <c r="F585" s="75"/>
      <c r="G585" s="75"/>
      <c r="H585" s="76">
        <f>SUM(F585,G585)*D585</f>
        <v>0</v>
      </c>
      <c r="I585" s="159">
        <f t="shared" si="300"/>
        <v>0</v>
      </c>
      <c r="J585" s="159">
        <f t="shared" si="301"/>
        <v>0</v>
      </c>
      <c r="K585" s="237">
        <f t="shared" si="302"/>
        <v>0</v>
      </c>
      <c r="M585" s="24"/>
      <c r="N585" s="21"/>
    </row>
    <row r="586" spans="1:99" s="21" customFormat="1" ht="15" x14ac:dyDescent="0.2">
      <c r="A586" s="72"/>
      <c r="B586" s="223" t="s">
        <v>82</v>
      </c>
      <c r="C586" s="73" t="s">
        <v>328</v>
      </c>
      <c r="D586" s="224">
        <v>82</v>
      </c>
      <c r="E586" s="225" t="s">
        <v>289</v>
      </c>
      <c r="F586" s="75"/>
      <c r="G586" s="75"/>
      <c r="H586" s="76">
        <f>SUM(F586,G586)*D586</f>
        <v>0</v>
      </c>
      <c r="I586" s="159">
        <f t="shared" si="300"/>
        <v>0</v>
      </c>
      <c r="J586" s="159">
        <f t="shared" si="301"/>
        <v>0</v>
      </c>
      <c r="K586" s="237">
        <f t="shared" si="302"/>
        <v>0</v>
      </c>
      <c r="M586" s="24"/>
    </row>
    <row r="587" spans="1:99" s="21" customFormat="1" ht="15" x14ac:dyDescent="0.2">
      <c r="A587" s="84"/>
      <c r="B587" s="85" t="s">
        <v>84</v>
      </c>
      <c r="C587" s="86" t="s">
        <v>997</v>
      </c>
      <c r="D587" s="87">
        <v>86</v>
      </c>
      <c r="E587" s="88" t="s">
        <v>289</v>
      </c>
      <c r="F587" s="89"/>
      <c r="G587" s="89"/>
      <c r="H587" s="90">
        <f>SUM(F587,G587)*D587</f>
        <v>0</v>
      </c>
      <c r="I587" s="159">
        <f t="shared" si="300"/>
        <v>0</v>
      </c>
      <c r="J587" s="159">
        <f t="shared" si="301"/>
        <v>0</v>
      </c>
      <c r="K587" s="247">
        <f t="shared" si="302"/>
        <v>0</v>
      </c>
      <c r="M587" s="24"/>
    </row>
    <row r="588" spans="1:99" s="21" customFormat="1" ht="15" x14ac:dyDescent="0.2">
      <c r="A588" s="91"/>
      <c r="B588" s="92"/>
      <c r="C588" s="93" t="s">
        <v>329</v>
      </c>
      <c r="D588" s="94"/>
      <c r="E588" s="93"/>
      <c r="F588" s="95">
        <f>SUMPRODUCT(F549:F587,D549:D587)</f>
        <v>0</v>
      </c>
      <c r="G588" s="95">
        <f>SUMPRODUCT(G549:G587,D549:D587)</f>
        <v>0</v>
      </c>
      <c r="H588" s="96">
        <f>SUM(H549:H587)</f>
        <v>0</v>
      </c>
      <c r="I588" s="95">
        <f>SUMPRODUCT(I549:I587,D549:D587)</f>
        <v>0</v>
      </c>
      <c r="J588" s="95">
        <f>SUMPRODUCT(J549:J587,D549:D587)</f>
        <v>0</v>
      </c>
      <c r="K588" s="96">
        <f>SUM(K549:K587)</f>
        <v>0</v>
      </c>
      <c r="M588" s="24"/>
    </row>
    <row r="589" spans="1:99" s="21" customFormat="1" ht="15" x14ac:dyDescent="0.2">
      <c r="A589" s="55"/>
      <c r="B589" s="56" t="s">
        <v>330</v>
      </c>
      <c r="C589" s="57" t="s">
        <v>331</v>
      </c>
      <c r="D589" s="58"/>
      <c r="E589" s="57"/>
      <c r="F589" s="59"/>
      <c r="G589" s="60"/>
      <c r="H589" s="61"/>
      <c r="I589" s="97"/>
      <c r="J589" s="63"/>
      <c r="K589" s="64"/>
      <c r="M589" s="24"/>
    </row>
    <row r="590" spans="1:99" s="21" customFormat="1" ht="15" x14ac:dyDescent="0.2">
      <c r="A590" s="65"/>
      <c r="B590" s="66" t="s">
        <v>286</v>
      </c>
      <c r="C590" s="67" t="s">
        <v>332</v>
      </c>
      <c r="D590" s="68"/>
      <c r="E590" s="67"/>
      <c r="F590" s="69"/>
      <c r="G590" s="69"/>
      <c r="H590" s="70"/>
      <c r="I590" s="98"/>
      <c r="J590" s="69"/>
      <c r="K590" s="70"/>
      <c r="M590" s="24"/>
    </row>
    <row r="591" spans="1:99" s="21" customFormat="1" ht="15" x14ac:dyDescent="0.2">
      <c r="A591" s="72"/>
      <c r="B591" s="223" t="s">
        <v>10</v>
      </c>
      <c r="C591" s="73" t="s">
        <v>333</v>
      </c>
      <c r="D591" s="224">
        <v>8</v>
      </c>
      <c r="E591" s="225" t="s">
        <v>11</v>
      </c>
      <c r="F591" s="75"/>
      <c r="G591" s="75"/>
      <c r="H591" s="76">
        <f t="shared" ref="H591" si="303">SUM(F591,G591)*D591</f>
        <v>0</v>
      </c>
      <c r="I591" s="159">
        <f t="shared" ref="I591" si="304">TRUNC(F591*(1+$K$4),2)</f>
        <v>0</v>
      </c>
      <c r="J591" s="159">
        <f t="shared" ref="J591" si="305">TRUNC(G591*(1+$K$4),2)</f>
        <v>0</v>
      </c>
      <c r="K591" s="237">
        <f t="shared" ref="K591" si="306">SUM(I591:J591)*D591</f>
        <v>0</v>
      </c>
      <c r="M591" s="24"/>
    </row>
    <row r="592" spans="1:99" s="21" customFormat="1" ht="15" x14ac:dyDescent="0.2">
      <c r="A592" s="72"/>
      <c r="B592" s="223" t="s">
        <v>12</v>
      </c>
      <c r="C592" s="73" t="s">
        <v>403</v>
      </c>
      <c r="D592" s="224"/>
      <c r="E592" s="225"/>
      <c r="F592" s="82"/>
      <c r="G592" s="82"/>
      <c r="H592" s="83"/>
      <c r="I592" s="172"/>
      <c r="J592" s="159"/>
      <c r="K592" s="237"/>
      <c r="M592" s="24"/>
    </row>
    <row r="593" spans="1:14" s="21" customFormat="1" ht="15" x14ac:dyDescent="0.2">
      <c r="A593" s="72"/>
      <c r="B593" s="223" t="s">
        <v>351</v>
      </c>
      <c r="C593" s="73" t="s">
        <v>998</v>
      </c>
      <c r="D593" s="224">
        <v>52</v>
      </c>
      <c r="E593" s="225" t="s">
        <v>289</v>
      </c>
      <c r="F593" s="75"/>
      <c r="G593" s="75"/>
      <c r="H593" s="83">
        <f>SUM(F593,G593)*D593</f>
        <v>0</v>
      </c>
      <c r="I593" s="159">
        <f t="shared" ref="I593:I598" si="307">TRUNC(F593*(1+$K$4),2)</f>
        <v>0</v>
      </c>
      <c r="J593" s="159">
        <f t="shared" ref="J593:J598" si="308">TRUNC(G593*(1+$K$4),2)</f>
        <v>0</v>
      </c>
      <c r="K593" s="237">
        <f t="shared" ref="K593:K598" si="309">SUM(I593:J593)*D593</f>
        <v>0</v>
      </c>
      <c r="M593" s="24"/>
    </row>
    <row r="594" spans="1:14" s="21" customFormat="1" ht="15" x14ac:dyDescent="0.2">
      <c r="A594" s="72"/>
      <c r="B594" s="223" t="s">
        <v>353</v>
      </c>
      <c r="C594" s="73" t="s">
        <v>999</v>
      </c>
      <c r="D594" s="224">
        <v>2</v>
      </c>
      <c r="E594" s="225" t="s">
        <v>395</v>
      </c>
      <c r="F594" s="75"/>
      <c r="G594" s="75"/>
      <c r="H594" s="83">
        <f>SUM(F594,G594)*D594</f>
        <v>0</v>
      </c>
      <c r="I594" s="159">
        <f t="shared" si="307"/>
        <v>0</v>
      </c>
      <c r="J594" s="159">
        <f t="shared" si="308"/>
        <v>0</v>
      </c>
      <c r="K594" s="237">
        <f t="shared" si="309"/>
        <v>0</v>
      </c>
      <c r="M594" s="24"/>
    </row>
    <row r="595" spans="1:14" s="21" customFormat="1" ht="30" x14ac:dyDescent="0.2">
      <c r="A595" s="72"/>
      <c r="B595" s="223" t="s">
        <v>355</v>
      </c>
      <c r="C595" s="73" t="s">
        <v>1000</v>
      </c>
      <c r="D595" s="224">
        <v>1</v>
      </c>
      <c r="E595" s="225" t="s">
        <v>395</v>
      </c>
      <c r="F595" s="75"/>
      <c r="G595" s="75"/>
      <c r="H595" s="83">
        <f>SUM(F595,G595)*D595</f>
        <v>0</v>
      </c>
      <c r="I595" s="159">
        <f t="shared" si="307"/>
        <v>0</v>
      </c>
      <c r="J595" s="159">
        <f t="shared" si="308"/>
        <v>0</v>
      </c>
      <c r="K595" s="237">
        <f t="shared" si="309"/>
        <v>0</v>
      </c>
      <c r="M595" s="24"/>
    </row>
    <row r="596" spans="1:14" s="21" customFormat="1" ht="45" x14ac:dyDescent="0.2">
      <c r="A596" s="72"/>
      <c r="B596" s="223" t="s">
        <v>72</v>
      </c>
      <c r="C596" s="73" t="s">
        <v>1001</v>
      </c>
      <c r="D596" s="224">
        <v>42</v>
      </c>
      <c r="E596" s="225" t="s">
        <v>289</v>
      </c>
      <c r="F596" s="75"/>
      <c r="G596" s="75"/>
      <c r="H596" s="76">
        <f t="shared" ref="H596:H598" si="310">SUM(F596,G596)*D596</f>
        <v>0</v>
      </c>
      <c r="I596" s="159">
        <f t="shared" si="307"/>
        <v>0</v>
      </c>
      <c r="J596" s="159">
        <f t="shared" si="308"/>
        <v>0</v>
      </c>
      <c r="K596" s="237">
        <f t="shared" si="309"/>
        <v>0</v>
      </c>
      <c r="M596" s="24"/>
    </row>
    <row r="597" spans="1:14" s="21" customFormat="1" ht="45" x14ac:dyDescent="0.2">
      <c r="A597" s="72"/>
      <c r="B597" s="223" t="s">
        <v>129</v>
      </c>
      <c r="C597" s="156" t="s">
        <v>598</v>
      </c>
      <c r="D597" s="224">
        <v>7</v>
      </c>
      <c r="E597" s="225" t="s">
        <v>289</v>
      </c>
      <c r="F597" s="75"/>
      <c r="G597" s="75"/>
      <c r="H597" s="76">
        <f t="shared" si="310"/>
        <v>0</v>
      </c>
      <c r="I597" s="159">
        <f t="shared" si="307"/>
        <v>0</v>
      </c>
      <c r="J597" s="159">
        <f t="shared" si="308"/>
        <v>0</v>
      </c>
      <c r="K597" s="237">
        <f t="shared" si="309"/>
        <v>0</v>
      </c>
      <c r="M597" s="24"/>
    </row>
    <row r="598" spans="1:14" s="21" customFormat="1" ht="15" x14ac:dyDescent="0.2">
      <c r="A598" s="72"/>
      <c r="B598" s="223" t="s">
        <v>128</v>
      </c>
      <c r="C598" s="73" t="s">
        <v>404</v>
      </c>
      <c r="D598" s="224">
        <v>1</v>
      </c>
      <c r="E598" s="225" t="s">
        <v>395</v>
      </c>
      <c r="F598" s="75"/>
      <c r="G598" s="75"/>
      <c r="H598" s="76">
        <f t="shared" si="310"/>
        <v>0</v>
      </c>
      <c r="I598" s="159">
        <f t="shared" si="307"/>
        <v>0</v>
      </c>
      <c r="J598" s="159">
        <f t="shared" si="308"/>
        <v>0</v>
      </c>
      <c r="K598" s="237">
        <f t="shared" si="309"/>
        <v>0</v>
      </c>
      <c r="M598" s="24"/>
    </row>
    <row r="599" spans="1:14" s="32" customFormat="1" ht="15" x14ac:dyDescent="0.2">
      <c r="A599" s="65"/>
      <c r="B599" s="66" t="s">
        <v>298</v>
      </c>
      <c r="C599" s="67" t="s">
        <v>405</v>
      </c>
      <c r="D599" s="68"/>
      <c r="E599" s="67"/>
      <c r="F599" s="69"/>
      <c r="G599" s="69"/>
      <c r="H599" s="70"/>
      <c r="I599" s="98"/>
      <c r="J599" s="69"/>
      <c r="K599" s="70"/>
      <c r="M599" s="24"/>
      <c r="N599" s="21"/>
    </row>
    <row r="600" spans="1:14" s="21" customFormat="1" ht="15" x14ac:dyDescent="0.2">
      <c r="A600" s="72"/>
      <c r="B600" s="223" t="s">
        <v>14</v>
      </c>
      <c r="C600" s="73" t="s">
        <v>406</v>
      </c>
      <c r="D600" s="224">
        <v>15</v>
      </c>
      <c r="E600" s="225" t="s">
        <v>289</v>
      </c>
      <c r="F600" s="75"/>
      <c r="G600" s="75"/>
      <c r="H600" s="76">
        <f>SUM(F600,G600)*D600</f>
        <v>0</v>
      </c>
      <c r="I600" s="159">
        <f t="shared" ref="I600:I601" si="311">TRUNC(F600*(1+$K$4),2)</f>
        <v>0</v>
      </c>
      <c r="J600" s="159">
        <f t="shared" ref="J600:J601" si="312">TRUNC(G600*(1+$K$4),2)</f>
        <v>0</v>
      </c>
      <c r="K600" s="237">
        <f t="shared" ref="K600:K601" si="313">SUM(I600:J600)*D600</f>
        <v>0</v>
      </c>
      <c r="M600" s="24"/>
    </row>
    <row r="601" spans="1:14" s="21" customFormat="1" ht="15" x14ac:dyDescent="0.2">
      <c r="A601" s="84"/>
      <c r="B601" s="85" t="s">
        <v>17</v>
      </c>
      <c r="C601" s="86" t="s">
        <v>407</v>
      </c>
      <c r="D601" s="87">
        <v>39</v>
      </c>
      <c r="E601" s="88" t="s">
        <v>289</v>
      </c>
      <c r="F601" s="89"/>
      <c r="G601" s="89"/>
      <c r="H601" s="90">
        <f>SUM(F601,G601)*D601</f>
        <v>0</v>
      </c>
      <c r="I601" s="159">
        <f t="shared" si="311"/>
        <v>0</v>
      </c>
      <c r="J601" s="159">
        <f t="shared" si="312"/>
        <v>0</v>
      </c>
      <c r="K601" s="247">
        <f t="shared" si="313"/>
        <v>0</v>
      </c>
      <c r="M601" s="24"/>
    </row>
    <row r="602" spans="1:14" s="21" customFormat="1" ht="15" x14ac:dyDescent="0.2">
      <c r="A602" s="91"/>
      <c r="B602" s="92"/>
      <c r="C602" s="93" t="s">
        <v>908</v>
      </c>
      <c r="D602" s="94"/>
      <c r="E602" s="93"/>
      <c r="F602" s="95">
        <f>SUMPRODUCT(F591:F601,D591:D601)</f>
        <v>0</v>
      </c>
      <c r="G602" s="95">
        <f>SUMPRODUCT(G591:G601,D591:D601)</f>
        <v>0</v>
      </c>
      <c r="H602" s="96">
        <f>SUM(H591:H601)</f>
        <v>0</v>
      </c>
      <c r="I602" s="95">
        <f>SUMPRODUCT(I591:I601,D591:D601)</f>
        <v>0</v>
      </c>
      <c r="J602" s="95">
        <f>SUMPRODUCT(J591:J601,D591:D601)</f>
        <v>0</v>
      </c>
      <c r="K602" s="96">
        <f>SUM(K591:K601)</f>
        <v>0</v>
      </c>
      <c r="M602" s="24"/>
    </row>
    <row r="603" spans="1:14" s="21" customFormat="1" ht="15" x14ac:dyDescent="0.2">
      <c r="A603" s="55"/>
      <c r="B603" s="56" t="s">
        <v>334</v>
      </c>
      <c r="C603" s="57" t="s">
        <v>335</v>
      </c>
      <c r="D603" s="58"/>
      <c r="E603" s="57"/>
      <c r="F603" s="59"/>
      <c r="G603" s="60"/>
      <c r="H603" s="61"/>
      <c r="I603" s="97"/>
      <c r="J603" s="63"/>
      <c r="K603" s="64"/>
      <c r="M603" s="24"/>
    </row>
    <row r="604" spans="1:14" s="21" customFormat="1" ht="15" x14ac:dyDescent="0.2">
      <c r="A604" s="65"/>
      <c r="B604" s="66" t="s">
        <v>286</v>
      </c>
      <c r="C604" s="67" t="s">
        <v>336</v>
      </c>
      <c r="D604" s="68"/>
      <c r="E604" s="67"/>
      <c r="F604" s="69"/>
      <c r="G604" s="69"/>
      <c r="H604" s="70"/>
      <c r="I604" s="98"/>
      <c r="J604" s="69"/>
      <c r="K604" s="70"/>
      <c r="M604" s="24"/>
    </row>
    <row r="605" spans="1:14" s="21" customFormat="1" ht="15" x14ac:dyDescent="0.2">
      <c r="A605" s="72"/>
      <c r="B605" s="223" t="s">
        <v>10</v>
      </c>
      <c r="C605" s="99" t="s">
        <v>337</v>
      </c>
      <c r="D605" s="100"/>
      <c r="E605" s="99"/>
      <c r="F605" s="101"/>
      <c r="G605" s="101"/>
      <c r="H605" s="102"/>
      <c r="I605" s="172"/>
      <c r="J605" s="159"/>
      <c r="K605" s="237"/>
      <c r="M605" s="24"/>
    </row>
    <row r="606" spans="1:14" s="21" customFormat="1" ht="15" x14ac:dyDescent="0.2">
      <c r="A606" s="72"/>
      <c r="B606" s="223" t="s">
        <v>338</v>
      </c>
      <c r="C606" s="99" t="s">
        <v>339</v>
      </c>
      <c r="D606" s="224">
        <v>24</v>
      </c>
      <c r="E606" s="225" t="s">
        <v>11</v>
      </c>
      <c r="F606" s="104"/>
      <c r="G606" s="104"/>
      <c r="H606" s="76">
        <f t="shared" ref="H606:H611" si="314">SUM(F606,G606)*D606</f>
        <v>0</v>
      </c>
      <c r="I606" s="159">
        <f t="shared" ref="I606:I611" si="315">TRUNC(F606*(1+$K$4),2)</f>
        <v>0</v>
      </c>
      <c r="J606" s="159">
        <f t="shared" ref="J606:J611" si="316">TRUNC(G606*(1+$K$4),2)</f>
        <v>0</v>
      </c>
      <c r="K606" s="237">
        <f t="shared" ref="K606:K631" si="317">SUM(I606:J606)*D606</f>
        <v>0</v>
      </c>
      <c r="M606" s="24"/>
    </row>
    <row r="607" spans="1:14" s="21" customFormat="1" ht="15" x14ac:dyDescent="0.2">
      <c r="A607" s="72"/>
      <c r="B607" s="223" t="s">
        <v>340</v>
      </c>
      <c r="C607" s="99" t="s">
        <v>341</v>
      </c>
      <c r="D607" s="224">
        <v>1</v>
      </c>
      <c r="E607" s="225" t="s">
        <v>11</v>
      </c>
      <c r="F607" s="104"/>
      <c r="G607" s="104"/>
      <c r="H607" s="76">
        <f t="shared" si="314"/>
        <v>0</v>
      </c>
      <c r="I607" s="159">
        <f t="shared" si="315"/>
        <v>0</v>
      </c>
      <c r="J607" s="159">
        <f t="shared" si="316"/>
        <v>0</v>
      </c>
      <c r="K607" s="237">
        <f t="shared" si="317"/>
        <v>0</v>
      </c>
      <c r="M607" s="24"/>
    </row>
    <row r="608" spans="1:14" s="21" customFormat="1" ht="15" x14ac:dyDescent="0.2">
      <c r="A608" s="72"/>
      <c r="B608" s="223" t="s">
        <v>342</v>
      </c>
      <c r="C608" s="99" t="s">
        <v>343</v>
      </c>
      <c r="D608" s="224">
        <v>1</v>
      </c>
      <c r="E608" s="225" t="s">
        <v>11</v>
      </c>
      <c r="F608" s="104"/>
      <c r="G608" s="104"/>
      <c r="H608" s="76">
        <f>SUM(F608,G608)*D608</f>
        <v>0</v>
      </c>
      <c r="I608" s="159">
        <f t="shared" si="315"/>
        <v>0</v>
      </c>
      <c r="J608" s="159">
        <f t="shared" si="316"/>
        <v>0</v>
      </c>
      <c r="K608" s="237">
        <f t="shared" si="317"/>
        <v>0</v>
      </c>
      <c r="M608" s="24"/>
    </row>
    <row r="609" spans="1:13" s="21" customFormat="1" ht="15" x14ac:dyDescent="0.2">
      <c r="A609" s="72"/>
      <c r="B609" s="223" t="s">
        <v>344</v>
      </c>
      <c r="C609" s="99" t="s">
        <v>345</v>
      </c>
      <c r="D609" s="224">
        <v>3</v>
      </c>
      <c r="E609" s="225" t="s">
        <v>11</v>
      </c>
      <c r="F609" s="104"/>
      <c r="G609" s="104"/>
      <c r="H609" s="76">
        <f>SUM(F610,G609)*D609</f>
        <v>0</v>
      </c>
      <c r="I609" s="159">
        <f t="shared" si="315"/>
        <v>0</v>
      </c>
      <c r="J609" s="159">
        <f t="shared" si="316"/>
        <v>0</v>
      </c>
      <c r="K609" s="237">
        <f t="shared" si="317"/>
        <v>0</v>
      </c>
      <c r="M609" s="24"/>
    </row>
    <row r="610" spans="1:13" s="21" customFormat="1" ht="15" x14ac:dyDescent="0.2">
      <c r="A610" s="72"/>
      <c r="B610" s="223" t="s">
        <v>346</v>
      </c>
      <c r="C610" s="99" t="s">
        <v>347</v>
      </c>
      <c r="D610" s="224">
        <v>2</v>
      </c>
      <c r="E610" s="225" t="s">
        <v>11</v>
      </c>
      <c r="F610" s="104"/>
      <c r="G610" s="104"/>
      <c r="H610" s="76">
        <f>SUM(F611,G610)*D610</f>
        <v>0</v>
      </c>
      <c r="I610" s="159">
        <f t="shared" si="315"/>
        <v>0</v>
      </c>
      <c r="J610" s="159">
        <f t="shared" si="316"/>
        <v>0</v>
      </c>
      <c r="K610" s="237">
        <f t="shared" si="317"/>
        <v>0</v>
      </c>
      <c r="M610" s="24"/>
    </row>
    <row r="611" spans="1:13" s="21" customFormat="1" ht="15" x14ac:dyDescent="0.2">
      <c r="A611" s="72"/>
      <c r="B611" s="223" t="s">
        <v>348</v>
      </c>
      <c r="C611" s="99" t="s">
        <v>349</v>
      </c>
      <c r="D611" s="224">
        <v>1</v>
      </c>
      <c r="E611" s="225" t="s">
        <v>11</v>
      </c>
      <c r="F611" s="104"/>
      <c r="G611" s="104"/>
      <c r="H611" s="76">
        <f t="shared" si="314"/>
        <v>0</v>
      </c>
      <c r="I611" s="159">
        <f t="shared" si="315"/>
        <v>0</v>
      </c>
      <c r="J611" s="159">
        <f t="shared" si="316"/>
        <v>0</v>
      </c>
      <c r="K611" s="237">
        <f t="shared" si="317"/>
        <v>0</v>
      </c>
      <c r="M611" s="24"/>
    </row>
    <row r="612" spans="1:13" s="21" customFormat="1" ht="45" x14ac:dyDescent="0.2">
      <c r="A612" s="72"/>
      <c r="B612" s="223" t="s">
        <v>12</v>
      </c>
      <c r="C612" s="99" t="s">
        <v>350</v>
      </c>
      <c r="D612" s="105"/>
      <c r="E612" s="106"/>
      <c r="F612" s="107"/>
      <c r="G612" s="107"/>
      <c r="H612" s="76"/>
      <c r="I612" s="172"/>
      <c r="J612" s="159"/>
      <c r="K612" s="237"/>
      <c r="M612" s="24"/>
    </row>
    <row r="613" spans="1:13" s="21" customFormat="1" ht="15" x14ac:dyDescent="0.2">
      <c r="A613" s="72"/>
      <c r="B613" s="223" t="s">
        <v>351</v>
      </c>
      <c r="C613" s="99" t="s">
        <v>418</v>
      </c>
      <c r="D613" s="224">
        <v>1</v>
      </c>
      <c r="E613" s="225" t="s">
        <v>11</v>
      </c>
      <c r="F613" s="104"/>
      <c r="G613" s="104"/>
      <c r="H613" s="76">
        <f t="shared" ref="H613:H619" si="318">SUM(F613,G613)*D613</f>
        <v>0</v>
      </c>
      <c r="I613" s="159">
        <f t="shared" ref="I613:I619" si="319">TRUNC(F613*(1+$K$4),2)</f>
        <v>0</v>
      </c>
      <c r="J613" s="159">
        <f t="shared" ref="J613:J619" si="320">TRUNC(G613*(1+$K$4),2)</f>
        <v>0</v>
      </c>
      <c r="K613" s="237">
        <f t="shared" si="317"/>
        <v>0</v>
      </c>
      <c r="M613" s="24"/>
    </row>
    <row r="614" spans="1:13" s="21" customFormat="1" ht="15" x14ac:dyDescent="0.2">
      <c r="A614" s="72"/>
      <c r="B614" s="223" t="s">
        <v>353</v>
      </c>
      <c r="C614" s="99" t="s">
        <v>420</v>
      </c>
      <c r="D614" s="224">
        <v>1</v>
      </c>
      <c r="E614" s="225" t="s">
        <v>11</v>
      </c>
      <c r="F614" s="104"/>
      <c r="G614" s="104"/>
      <c r="H614" s="76">
        <f t="shared" si="318"/>
        <v>0</v>
      </c>
      <c r="I614" s="159">
        <f t="shared" si="319"/>
        <v>0</v>
      </c>
      <c r="J614" s="159">
        <f t="shared" si="320"/>
        <v>0</v>
      </c>
      <c r="K614" s="237">
        <f t="shared" si="317"/>
        <v>0</v>
      </c>
      <c r="M614" s="24"/>
    </row>
    <row r="615" spans="1:13" s="21" customFormat="1" ht="15" x14ac:dyDescent="0.2">
      <c r="A615" s="72"/>
      <c r="B615" s="223" t="s">
        <v>355</v>
      </c>
      <c r="C615" s="99" t="s">
        <v>352</v>
      </c>
      <c r="D615" s="224">
        <v>1</v>
      </c>
      <c r="E615" s="225" t="s">
        <v>11</v>
      </c>
      <c r="F615" s="104"/>
      <c r="G615" s="104"/>
      <c r="H615" s="76">
        <f t="shared" si="318"/>
        <v>0</v>
      </c>
      <c r="I615" s="159">
        <f t="shared" si="319"/>
        <v>0</v>
      </c>
      <c r="J615" s="159">
        <f t="shared" si="320"/>
        <v>0</v>
      </c>
      <c r="K615" s="237">
        <f t="shared" si="317"/>
        <v>0</v>
      </c>
      <c r="M615" s="24"/>
    </row>
    <row r="616" spans="1:13" s="21" customFormat="1" ht="15" x14ac:dyDescent="0.2">
      <c r="A616" s="72"/>
      <c r="B616" s="223" t="s">
        <v>357</v>
      </c>
      <c r="C616" s="99" t="s">
        <v>354</v>
      </c>
      <c r="D616" s="224">
        <v>1</v>
      </c>
      <c r="E616" s="225" t="s">
        <v>11</v>
      </c>
      <c r="F616" s="104"/>
      <c r="G616" s="104"/>
      <c r="H616" s="76">
        <f t="shared" si="318"/>
        <v>0</v>
      </c>
      <c r="I616" s="159">
        <f t="shared" si="319"/>
        <v>0</v>
      </c>
      <c r="J616" s="159">
        <f t="shared" si="320"/>
        <v>0</v>
      </c>
      <c r="K616" s="237">
        <f t="shared" si="317"/>
        <v>0</v>
      </c>
      <c r="M616" s="24"/>
    </row>
    <row r="617" spans="1:13" s="21" customFormat="1" ht="15" x14ac:dyDescent="0.2">
      <c r="A617" s="72"/>
      <c r="B617" s="223" t="s">
        <v>359</v>
      </c>
      <c r="C617" s="99" t="s">
        <v>356</v>
      </c>
      <c r="D617" s="224">
        <v>2</v>
      </c>
      <c r="E617" s="225" t="s">
        <v>11</v>
      </c>
      <c r="F617" s="104"/>
      <c r="G617" s="104"/>
      <c r="H617" s="76">
        <f t="shared" si="318"/>
        <v>0</v>
      </c>
      <c r="I617" s="159">
        <f t="shared" si="319"/>
        <v>0</v>
      </c>
      <c r="J617" s="159">
        <f t="shared" si="320"/>
        <v>0</v>
      </c>
      <c r="K617" s="237">
        <f t="shared" si="317"/>
        <v>0</v>
      </c>
      <c r="M617" s="24"/>
    </row>
    <row r="618" spans="1:13" s="21" customFormat="1" ht="15" x14ac:dyDescent="0.2">
      <c r="A618" s="72"/>
      <c r="B618" s="223" t="s">
        <v>879</v>
      </c>
      <c r="C618" s="99" t="s">
        <v>358</v>
      </c>
      <c r="D618" s="224">
        <v>1</v>
      </c>
      <c r="E618" s="225" t="s">
        <v>11</v>
      </c>
      <c r="F618" s="104"/>
      <c r="G618" s="104"/>
      <c r="H618" s="76">
        <f t="shared" si="318"/>
        <v>0</v>
      </c>
      <c r="I618" s="159">
        <f t="shared" si="319"/>
        <v>0</v>
      </c>
      <c r="J618" s="159">
        <f t="shared" si="320"/>
        <v>0</v>
      </c>
      <c r="K618" s="237">
        <f t="shared" si="317"/>
        <v>0</v>
      </c>
      <c r="M618" s="24"/>
    </row>
    <row r="619" spans="1:13" s="21" customFormat="1" ht="15" x14ac:dyDescent="0.2">
      <c r="A619" s="72"/>
      <c r="B619" s="223" t="s">
        <v>880</v>
      </c>
      <c r="C619" s="99" t="s">
        <v>360</v>
      </c>
      <c r="D619" s="224">
        <v>1</v>
      </c>
      <c r="E619" s="225" t="s">
        <v>11</v>
      </c>
      <c r="F619" s="104"/>
      <c r="G619" s="104"/>
      <c r="H619" s="76">
        <f t="shared" si="318"/>
        <v>0</v>
      </c>
      <c r="I619" s="159">
        <f t="shared" si="319"/>
        <v>0</v>
      </c>
      <c r="J619" s="159">
        <f t="shared" si="320"/>
        <v>0</v>
      </c>
      <c r="K619" s="237">
        <f t="shared" si="317"/>
        <v>0</v>
      </c>
      <c r="M619" s="24"/>
    </row>
    <row r="620" spans="1:13" s="21" customFormat="1" ht="45" x14ac:dyDescent="0.2">
      <c r="A620" s="72"/>
      <c r="B620" s="223" t="s">
        <v>72</v>
      </c>
      <c r="C620" s="99" t="s">
        <v>361</v>
      </c>
      <c r="D620" s="105"/>
      <c r="E620" s="106"/>
      <c r="F620" s="107"/>
      <c r="G620" s="107"/>
      <c r="H620" s="76"/>
      <c r="I620" s="172"/>
      <c r="J620" s="159"/>
      <c r="K620" s="237"/>
      <c r="M620" s="24"/>
    </row>
    <row r="621" spans="1:13" s="21" customFormat="1" ht="15" x14ac:dyDescent="0.2">
      <c r="A621" s="72"/>
      <c r="B621" s="223" t="s">
        <v>362</v>
      </c>
      <c r="C621" s="99" t="s">
        <v>367</v>
      </c>
      <c r="D621" s="224">
        <v>1</v>
      </c>
      <c r="E621" s="225" t="s">
        <v>11</v>
      </c>
      <c r="F621" s="104"/>
      <c r="G621" s="104"/>
      <c r="H621" s="76">
        <f t="shared" ref="H621:H628" si="321">SUM(F621,G621)*D621</f>
        <v>0</v>
      </c>
      <c r="I621" s="159">
        <f t="shared" ref="I621:I628" si="322">TRUNC(F621*(1+$K$4),2)</f>
        <v>0</v>
      </c>
      <c r="J621" s="159">
        <f t="shared" ref="J621:J628" si="323">TRUNC(G621*(1+$K$4),2)</f>
        <v>0</v>
      </c>
      <c r="K621" s="237">
        <f t="shared" si="317"/>
        <v>0</v>
      </c>
      <c r="M621" s="24"/>
    </row>
    <row r="622" spans="1:13" s="21" customFormat="1" ht="15" x14ac:dyDescent="0.2">
      <c r="A622" s="72"/>
      <c r="B622" s="223" t="s">
        <v>364</v>
      </c>
      <c r="C622" s="99" t="s">
        <v>369</v>
      </c>
      <c r="D622" s="224">
        <v>1</v>
      </c>
      <c r="E622" s="225" t="s">
        <v>11</v>
      </c>
      <c r="F622" s="104"/>
      <c r="G622" s="104"/>
      <c r="H622" s="76">
        <f t="shared" si="321"/>
        <v>0</v>
      </c>
      <c r="I622" s="159">
        <f t="shared" si="322"/>
        <v>0</v>
      </c>
      <c r="J622" s="159">
        <f t="shared" si="323"/>
        <v>0</v>
      </c>
      <c r="K622" s="237">
        <f t="shared" si="317"/>
        <v>0</v>
      </c>
      <c r="M622" s="24"/>
    </row>
    <row r="623" spans="1:13" s="21" customFormat="1" ht="15" x14ac:dyDescent="0.2">
      <c r="A623" s="72"/>
      <c r="B623" s="223" t="s">
        <v>366</v>
      </c>
      <c r="C623" s="99" t="s">
        <v>371</v>
      </c>
      <c r="D623" s="224">
        <v>1</v>
      </c>
      <c r="E623" s="225" t="s">
        <v>11</v>
      </c>
      <c r="F623" s="104"/>
      <c r="G623" s="104"/>
      <c r="H623" s="76">
        <f t="shared" si="321"/>
        <v>0</v>
      </c>
      <c r="I623" s="159">
        <f t="shared" si="322"/>
        <v>0</v>
      </c>
      <c r="J623" s="159">
        <f t="shared" si="323"/>
        <v>0</v>
      </c>
      <c r="K623" s="237">
        <f t="shared" si="317"/>
        <v>0</v>
      </c>
      <c r="M623" s="24"/>
    </row>
    <row r="624" spans="1:13" s="21" customFormat="1" ht="15" x14ac:dyDescent="0.2">
      <c r="A624" s="72"/>
      <c r="B624" s="223" t="s">
        <v>368</v>
      </c>
      <c r="C624" s="99" t="s">
        <v>373</v>
      </c>
      <c r="D624" s="224">
        <v>1</v>
      </c>
      <c r="E624" s="225" t="s">
        <v>11</v>
      </c>
      <c r="F624" s="104"/>
      <c r="G624" s="104"/>
      <c r="H624" s="76">
        <f t="shared" si="321"/>
        <v>0</v>
      </c>
      <c r="I624" s="159">
        <f t="shared" si="322"/>
        <v>0</v>
      </c>
      <c r="J624" s="159">
        <f t="shared" si="323"/>
        <v>0</v>
      </c>
      <c r="K624" s="237">
        <f t="shared" si="317"/>
        <v>0</v>
      </c>
      <c r="M624" s="24"/>
    </row>
    <row r="625" spans="1:99" s="21" customFormat="1" ht="15" x14ac:dyDescent="0.2">
      <c r="A625" s="72"/>
      <c r="B625" s="223" t="s">
        <v>370</v>
      </c>
      <c r="C625" s="99" t="s">
        <v>375</v>
      </c>
      <c r="D625" s="224">
        <v>1</v>
      </c>
      <c r="E625" s="225" t="s">
        <v>11</v>
      </c>
      <c r="F625" s="104"/>
      <c r="G625" s="104"/>
      <c r="H625" s="76">
        <f t="shared" si="321"/>
        <v>0</v>
      </c>
      <c r="I625" s="159">
        <f t="shared" si="322"/>
        <v>0</v>
      </c>
      <c r="J625" s="159">
        <f t="shared" si="323"/>
        <v>0</v>
      </c>
      <c r="K625" s="237">
        <f t="shared" si="317"/>
        <v>0</v>
      </c>
      <c r="M625" s="24"/>
    </row>
    <row r="626" spans="1:99" s="21" customFormat="1" ht="15" x14ac:dyDescent="0.2">
      <c r="A626" s="72"/>
      <c r="B626" s="223" t="s">
        <v>372</v>
      </c>
      <c r="C626" s="99" t="s">
        <v>600</v>
      </c>
      <c r="D626" s="224">
        <v>1</v>
      </c>
      <c r="E626" s="225" t="s">
        <v>11</v>
      </c>
      <c r="F626" s="104"/>
      <c r="G626" s="104"/>
      <c r="H626" s="76">
        <f t="shared" si="321"/>
        <v>0</v>
      </c>
      <c r="I626" s="159">
        <f t="shared" si="322"/>
        <v>0</v>
      </c>
      <c r="J626" s="159">
        <f t="shared" si="323"/>
        <v>0</v>
      </c>
      <c r="K626" s="237">
        <f t="shared" si="317"/>
        <v>0</v>
      </c>
      <c r="M626" s="24"/>
    </row>
    <row r="627" spans="1:99" s="21" customFormat="1" ht="15" x14ac:dyDescent="0.2">
      <c r="A627" s="72"/>
      <c r="B627" s="223" t="s">
        <v>374</v>
      </c>
      <c r="C627" s="99" t="s">
        <v>363</v>
      </c>
      <c r="D627" s="224">
        <v>1</v>
      </c>
      <c r="E627" s="225" t="s">
        <v>11</v>
      </c>
      <c r="F627" s="104"/>
      <c r="G627" s="104"/>
      <c r="H627" s="76">
        <f t="shared" si="321"/>
        <v>0</v>
      </c>
      <c r="I627" s="159">
        <f t="shared" si="322"/>
        <v>0</v>
      </c>
      <c r="J627" s="159">
        <f t="shared" si="323"/>
        <v>0</v>
      </c>
      <c r="K627" s="237">
        <f t="shared" si="317"/>
        <v>0</v>
      </c>
      <c r="M627" s="24"/>
    </row>
    <row r="628" spans="1:99" s="21" customFormat="1" ht="15" x14ac:dyDescent="0.2">
      <c r="A628" s="72"/>
      <c r="B628" s="223" t="s">
        <v>376</v>
      </c>
      <c r="C628" s="99" t="s">
        <v>365</v>
      </c>
      <c r="D628" s="224">
        <v>1</v>
      </c>
      <c r="E628" s="225" t="s">
        <v>11</v>
      </c>
      <c r="F628" s="104"/>
      <c r="G628" s="104"/>
      <c r="H628" s="76">
        <f t="shared" si="321"/>
        <v>0</v>
      </c>
      <c r="I628" s="159">
        <f t="shared" si="322"/>
        <v>0</v>
      </c>
      <c r="J628" s="159">
        <f t="shared" si="323"/>
        <v>0</v>
      </c>
      <c r="K628" s="237">
        <f t="shared" si="317"/>
        <v>0</v>
      </c>
      <c r="M628" s="24"/>
    </row>
    <row r="629" spans="1:99" s="32" customFormat="1" ht="45" x14ac:dyDescent="0.2">
      <c r="A629" s="72"/>
      <c r="B629" s="223" t="s">
        <v>129</v>
      </c>
      <c r="C629" s="99" t="s">
        <v>601</v>
      </c>
      <c r="D629" s="105"/>
      <c r="E629" s="106"/>
      <c r="F629" s="107"/>
      <c r="G629" s="107"/>
      <c r="H629" s="76"/>
      <c r="I629" s="172"/>
      <c r="J629" s="159"/>
      <c r="K629" s="237"/>
      <c r="M629" s="24"/>
      <c r="N629" s="21"/>
    </row>
    <row r="630" spans="1:99" s="29" customFormat="1" ht="15" x14ac:dyDescent="0.2">
      <c r="A630" s="72"/>
      <c r="B630" s="223" t="s">
        <v>696</v>
      </c>
      <c r="C630" s="99" t="s">
        <v>603</v>
      </c>
      <c r="D630" s="224">
        <v>1</v>
      </c>
      <c r="E630" s="225" t="s">
        <v>11</v>
      </c>
      <c r="F630" s="104"/>
      <c r="G630" s="104"/>
      <c r="H630" s="76">
        <f>SUM(F630:G630)*D630</f>
        <v>0</v>
      </c>
      <c r="I630" s="159">
        <f t="shared" ref="I630:I631" si="324">TRUNC(F630*(1+$K$4),2)</f>
        <v>0</v>
      </c>
      <c r="J630" s="159">
        <f t="shared" ref="J630:J631" si="325">TRUNC(G630*(1+$K$4),2)</f>
        <v>0</v>
      </c>
      <c r="K630" s="237">
        <f t="shared" si="317"/>
        <v>0</v>
      </c>
      <c r="L630" s="21"/>
      <c r="M630" s="24"/>
      <c r="N630" s="21"/>
      <c r="O630" s="27"/>
      <c r="P630" s="28"/>
      <c r="Q630" s="28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</row>
    <row r="631" spans="1:99" s="29" customFormat="1" ht="15" x14ac:dyDescent="0.2">
      <c r="A631" s="84"/>
      <c r="B631" s="223" t="s">
        <v>885</v>
      </c>
      <c r="C631" s="108" t="s">
        <v>604</v>
      </c>
      <c r="D631" s="87">
        <v>1</v>
      </c>
      <c r="E631" s="88" t="s">
        <v>11</v>
      </c>
      <c r="F631" s="109"/>
      <c r="G631" s="109"/>
      <c r="H631" s="90">
        <f>SUM(F631:G631)*D631</f>
        <v>0</v>
      </c>
      <c r="I631" s="159">
        <f t="shared" si="324"/>
        <v>0</v>
      </c>
      <c r="J631" s="159">
        <f t="shared" si="325"/>
        <v>0</v>
      </c>
      <c r="K631" s="247">
        <f t="shared" si="317"/>
        <v>0</v>
      </c>
      <c r="L631" s="21"/>
      <c r="M631" s="24"/>
      <c r="N631" s="21"/>
      <c r="O631" s="27"/>
      <c r="P631" s="28"/>
      <c r="Q631" s="28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</row>
    <row r="632" spans="1:99" s="29" customFormat="1" ht="15" x14ac:dyDescent="0.2">
      <c r="A632" s="91"/>
      <c r="B632" s="92"/>
      <c r="C632" s="93" t="s">
        <v>380</v>
      </c>
      <c r="D632" s="94"/>
      <c r="E632" s="93"/>
      <c r="F632" s="95">
        <f>SUMPRODUCT(F604:F631,D604:D631)</f>
        <v>0</v>
      </c>
      <c r="G632" s="95">
        <f>SUMPRODUCT(G604:G631,D604:D631)</f>
        <v>0</v>
      </c>
      <c r="H632" s="96">
        <f>SUM(H604:H631)</f>
        <v>0</v>
      </c>
      <c r="I632" s="95">
        <f>SUMPRODUCT(I604:I631,D604:D631)</f>
        <v>0</v>
      </c>
      <c r="J632" s="95">
        <f>SUMPRODUCT(J604:J631,D604:D631)</f>
        <v>0</v>
      </c>
      <c r="K632" s="96">
        <f>SUM(K604:K631)</f>
        <v>0</v>
      </c>
      <c r="L632" s="21"/>
      <c r="M632" s="24"/>
      <c r="N632" s="21"/>
      <c r="O632" s="27"/>
      <c r="P632" s="28"/>
      <c r="Q632" s="28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</row>
    <row r="633" spans="1:99" s="29" customFormat="1" ht="15" x14ac:dyDescent="0.2">
      <c r="A633" s="55"/>
      <c r="B633" s="56" t="s">
        <v>381</v>
      </c>
      <c r="C633" s="57" t="s">
        <v>382</v>
      </c>
      <c r="D633" s="58"/>
      <c r="E633" s="57"/>
      <c r="F633" s="59"/>
      <c r="G633" s="60"/>
      <c r="H633" s="61"/>
      <c r="I633" s="97"/>
      <c r="J633" s="63"/>
      <c r="K633" s="64"/>
      <c r="L633" s="21"/>
      <c r="M633" s="24"/>
      <c r="N633" s="21"/>
      <c r="O633" s="27"/>
      <c r="P633" s="28"/>
      <c r="Q633" s="28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</row>
    <row r="634" spans="1:99" s="29" customFormat="1" ht="30" x14ac:dyDescent="0.2">
      <c r="A634" s="65"/>
      <c r="B634" s="223" t="s">
        <v>286</v>
      </c>
      <c r="C634" s="73" t="s">
        <v>605</v>
      </c>
      <c r="D634" s="224">
        <v>3</v>
      </c>
      <c r="E634" s="225" t="s">
        <v>11</v>
      </c>
      <c r="F634" s="75"/>
      <c r="G634" s="75"/>
      <c r="H634" s="76">
        <f t="shared" ref="H634:H637" si="326">SUM(F634,G634)*D634</f>
        <v>0</v>
      </c>
      <c r="I634" s="159">
        <f t="shared" ref="I634:I636" si="327">TRUNC(F634*(1+$K$4),2)</f>
        <v>0</v>
      </c>
      <c r="J634" s="159">
        <f t="shared" ref="J634:J637" si="328">TRUNC(G634*(1+$K$4),2)</f>
        <v>0</v>
      </c>
      <c r="K634" s="237">
        <f t="shared" ref="K634:K639" si="329">SUM(I634:J634)*D634</f>
        <v>0</v>
      </c>
      <c r="L634" s="21"/>
      <c r="M634" s="24"/>
      <c r="N634" s="21"/>
      <c r="O634" s="27"/>
      <c r="P634" s="28"/>
      <c r="Q634" s="28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</row>
    <row r="635" spans="1:99" s="29" customFormat="1" ht="45" x14ac:dyDescent="0.2">
      <c r="A635" s="72"/>
      <c r="B635" s="223" t="s">
        <v>298</v>
      </c>
      <c r="C635" s="73" t="s">
        <v>606</v>
      </c>
      <c r="D635" s="224">
        <v>6</v>
      </c>
      <c r="E635" s="225" t="s">
        <v>11</v>
      </c>
      <c r="F635" s="75"/>
      <c r="G635" s="75"/>
      <c r="H635" s="76">
        <f t="shared" si="326"/>
        <v>0</v>
      </c>
      <c r="I635" s="159">
        <f t="shared" si="327"/>
        <v>0</v>
      </c>
      <c r="J635" s="159">
        <f t="shared" si="328"/>
        <v>0</v>
      </c>
      <c r="K635" s="237">
        <f t="shared" si="329"/>
        <v>0</v>
      </c>
      <c r="L635" s="21"/>
      <c r="M635" s="24"/>
      <c r="N635" s="21"/>
      <c r="O635" s="30"/>
      <c r="P635" s="26"/>
      <c r="Q635" s="26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</row>
    <row r="636" spans="1:99" s="29" customFormat="1" ht="15" x14ac:dyDescent="0.2">
      <c r="A636" s="72"/>
      <c r="B636" s="223" t="s">
        <v>303</v>
      </c>
      <c r="C636" s="73" t="s">
        <v>607</v>
      </c>
      <c r="D636" s="224">
        <v>8</v>
      </c>
      <c r="E636" s="225" t="s">
        <v>289</v>
      </c>
      <c r="F636" s="75"/>
      <c r="G636" s="75"/>
      <c r="H636" s="76">
        <f t="shared" si="326"/>
        <v>0</v>
      </c>
      <c r="I636" s="159">
        <f t="shared" si="327"/>
        <v>0</v>
      </c>
      <c r="J636" s="159">
        <f t="shared" si="328"/>
        <v>0</v>
      </c>
      <c r="K636" s="237">
        <f t="shared" si="329"/>
        <v>0</v>
      </c>
      <c r="L636" s="21"/>
      <c r="M636" s="24"/>
      <c r="N636" s="21"/>
      <c r="O636" s="30"/>
      <c r="P636" s="26"/>
      <c r="Q636" s="26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</row>
    <row r="637" spans="1:99" s="32" customFormat="1" ht="30" x14ac:dyDescent="0.2">
      <c r="A637" s="72"/>
      <c r="B637" s="223" t="s">
        <v>305</v>
      </c>
      <c r="C637" s="73" t="s">
        <v>385</v>
      </c>
      <c r="D637" s="224">
        <v>350</v>
      </c>
      <c r="E637" s="225" t="s">
        <v>289</v>
      </c>
      <c r="F637" s="107" t="s">
        <v>39</v>
      </c>
      <c r="G637" s="75"/>
      <c r="H637" s="76">
        <f t="shared" si="326"/>
        <v>0</v>
      </c>
      <c r="I637" s="172" t="s">
        <v>39</v>
      </c>
      <c r="J637" s="159">
        <f t="shared" si="328"/>
        <v>0</v>
      </c>
      <c r="K637" s="237">
        <f t="shared" si="329"/>
        <v>0</v>
      </c>
      <c r="M637" s="24"/>
      <c r="N637" s="21"/>
    </row>
    <row r="638" spans="1:99" s="21" customFormat="1" ht="15" x14ac:dyDescent="0.2">
      <c r="A638" s="72"/>
      <c r="B638" s="223" t="s">
        <v>308</v>
      </c>
      <c r="C638" s="73" t="s">
        <v>386</v>
      </c>
      <c r="D638" s="224">
        <v>350</v>
      </c>
      <c r="E638" s="225" t="s">
        <v>289</v>
      </c>
      <c r="F638" s="75"/>
      <c r="G638" s="75"/>
      <c r="H638" s="76">
        <f>SUM(F638,G638)*D638</f>
        <v>0</v>
      </c>
      <c r="I638" s="159">
        <f t="shared" ref="I638:I639" si="330">TRUNC(F638*(1+$K$4),2)</f>
        <v>0</v>
      </c>
      <c r="J638" s="159">
        <f t="shared" ref="J638:J639" si="331">TRUNC(G638*(1+$K$4),2)</f>
        <v>0</v>
      </c>
      <c r="K638" s="237">
        <f t="shared" si="329"/>
        <v>0</v>
      </c>
      <c r="M638" s="24"/>
    </row>
    <row r="639" spans="1:99" s="29" customFormat="1" ht="15" x14ac:dyDescent="0.2">
      <c r="A639" s="84"/>
      <c r="B639" s="85" t="s">
        <v>312</v>
      </c>
      <c r="C639" s="86" t="s">
        <v>387</v>
      </c>
      <c r="D639" s="87">
        <v>350</v>
      </c>
      <c r="E639" s="88" t="s">
        <v>289</v>
      </c>
      <c r="F639" s="89"/>
      <c r="G639" s="89"/>
      <c r="H639" s="90">
        <f>SUM(F639,G639)*D639</f>
        <v>0</v>
      </c>
      <c r="I639" s="159">
        <f t="shared" si="330"/>
        <v>0</v>
      </c>
      <c r="J639" s="159">
        <f t="shared" si="331"/>
        <v>0</v>
      </c>
      <c r="K639" s="247">
        <f t="shared" si="329"/>
        <v>0</v>
      </c>
      <c r="L639" s="21"/>
      <c r="M639" s="24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</row>
    <row r="640" spans="1:99" s="29" customFormat="1" ht="15" x14ac:dyDescent="0.2">
      <c r="A640" s="140"/>
      <c r="B640" s="141"/>
      <c r="C640" s="142" t="s">
        <v>388</v>
      </c>
      <c r="D640" s="143"/>
      <c r="E640" s="142"/>
      <c r="F640" s="95">
        <f>SUMPRODUCT(F634:F639,D634:D639)</f>
        <v>0</v>
      </c>
      <c r="G640" s="95">
        <f>SUMPRODUCT(G634:G639,D634:D639)</f>
        <v>0</v>
      </c>
      <c r="H640" s="96">
        <f>SUM(H634:H639)</f>
        <v>0</v>
      </c>
      <c r="I640" s="95">
        <f>SUMPRODUCT(I634:I639,D634:D639)</f>
        <v>0</v>
      </c>
      <c r="J640" s="95">
        <f>SUMPRODUCT(J634:J639,D634:D639)</f>
        <v>0</v>
      </c>
      <c r="K640" s="96">
        <f>SUM(K634:K639)</f>
        <v>0</v>
      </c>
      <c r="L640" s="21"/>
      <c r="M640" s="24"/>
      <c r="N640" s="21"/>
      <c r="O640" s="30"/>
      <c r="P640" s="26"/>
      <c r="Q640" s="26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</row>
    <row r="641" spans="1:14" s="32" customFormat="1" ht="15" x14ac:dyDescent="0.2">
      <c r="A641" s="55"/>
      <c r="B641" s="56" t="s">
        <v>433</v>
      </c>
      <c r="C641" s="57" t="s">
        <v>911</v>
      </c>
      <c r="D641" s="58"/>
      <c r="E641" s="57"/>
      <c r="F641" s="59"/>
      <c r="G641" s="60"/>
      <c r="H641" s="61"/>
      <c r="I641" s="97"/>
      <c r="J641" s="63"/>
      <c r="K641" s="64"/>
      <c r="M641" s="24"/>
      <c r="N641" s="21"/>
    </row>
    <row r="642" spans="1:14" s="3" customFormat="1" ht="45" x14ac:dyDescent="0.2">
      <c r="A642" s="144"/>
      <c r="B642" s="85" t="s">
        <v>286</v>
      </c>
      <c r="C642" s="86" t="s">
        <v>435</v>
      </c>
      <c r="D642" s="87">
        <v>1</v>
      </c>
      <c r="E642" s="88" t="s">
        <v>11</v>
      </c>
      <c r="F642" s="89"/>
      <c r="G642" s="89"/>
      <c r="H642" s="90">
        <f>SUM(F642,G642)*D642</f>
        <v>0</v>
      </c>
      <c r="I642" s="159">
        <f t="shared" ref="I642" si="332">TRUNC(F642*(1+$K$4),2)</f>
        <v>0</v>
      </c>
      <c r="J642" s="159">
        <f t="shared" ref="J642" si="333">TRUNC(G642*(1+$K$4),2)</f>
        <v>0</v>
      </c>
      <c r="K642" s="247">
        <f t="shared" ref="K642" si="334">SUM(I642:J642)*D642</f>
        <v>0</v>
      </c>
      <c r="M642" s="24"/>
      <c r="N642" s="21"/>
    </row>
    <row r="643" spans="1:14" s="3" customFormat="1" ht="15" x14ac:dyDescent="0.2">
      <c r="A643" s="140"/>
      <c r="B643" s="141"/>
      <c r="C643" s="142" t="s">
        <v>912</v>
      </c>
      <c r="D643" s="143"/>
      <c r="E643" s="142"/>
      <c r="F643" s="95">
        <f>SUMPRODUCT(F641:F642,D641:D642)</f>
        <v>0</v>
      </c>
      <c r="G643" s="95">
        <f>SUMPRODUCT(G641:G642,D641:D642)</f>
        <v>0</v>
      </c>
      <c r="H643" s="96">
        <f>SUM(H642)</f>
        <v>0</v>
      </c>
      <c r="I643" s="95">
        <f>SUMPRODUCT(I641:I642,D641:D642)</f>
        <v>0</v>
      </c>
      <c r="J643" s="95">
        <f>SUMPRODUCT(J641:J642,D641:D642)</f>
        <v>0</v>
      </c>
      <c r="K643" s="96">
        <f>SUM(K642)</f>
        <v>0</v>
      </c>
    </row>
    <row r="644" spans="1:14" s="3" customFormat="1" ht="15" x14ac:dyDescent="0.2">
      <c r="A644" s="91"/>
      <c r="B644" s="92"/>
      <c r="C644" s="93" t="s">
        <v>909</v>
      </c>
      <c r="D644" s="94"/>
      <c r="E644" s="93"/>
      <c r="F644" s="95">
        <f t="shared" ref="F644:K644" si="335">SUM(F643+F640+F632+F602+F588)</f>
        <v>0</v>
      </c>
      <c r="G644" s="95">
        <f t="shared" si="335"/>
        <v>0</v>
      </c>
      <c r="H644" s="96">
        <f t="shared" si="335"/>
        <v>0</v>
      </c>
      <c r="I644" s="95">
        <f t="shared" si="335"/>
        <v>0</v>
      </c>
      <c r="J644" s="95">
        <f t="shared" si="335"/>
        <v>0</v>
      </c>
      <c r="K644" s="96">
        <f t="shared" si="335"/>
        <v>0</v>
      </c>
    </row>
    <row r="645" spans="1:14" s="3" customFormat="1" ht="15" x14ac:dyDescent="0.2">
      <c r="A645" s="55"/>
      <c r="B645" s="56" t="s">
        <v>437</v>
      </c>
      <c r="C645" s="57" t="s">
        <v>71</v>
      </c>
      <c r="D645" s="58"/>
      <c r="E645" s="57"/>
      <c r="F645" s="59"/>
      <c r="G645" s="60"/>
      <c r="H645" s="61"/>
      <c r="I645" s="97"/>
      <c r="J645" s="63"/>
      <c r="K645" s="64"/>
    </row>
    <row r="646" spans="1:14" s="3" customFormat="1" ht="15" x14ac:dyDescent="0.2">
      <c r="A646" s="65"/>
      <c r="B646" s="66">
        <v>1</v>
      </c>
      <c r="C646" s="67" t="s">
        <v>608</v>
      </c>
      <c r="D646" s="68"/>
      <c r="E646" s="67"/>
      <c r="F646" s="69"/>
      <c r="G646" s="69"/>
      <c r="H646" s="70"/>
      <c r="I646" s="98"/>
      <c r="J646" s="69"/>
      <c r="K646" s="70"/>
    </row>
    <row r="647" spans="1:14" s="8" customFormat="1" ht="15" x14ac:dyDescent="0.2">
      <c r="A647" s="119"/>
      <c r="B647" s="155" t="s">
        <v>10</v>
      </c>
      <c r="C647" s="155" t="s">
        <v>944</v>
      </c>
      <c r="D647" s="124">
        <v>1</v>
      </c>
      <c r="E647" s="238" t="s">
        <v>11</v>
      </c>
      <c r="F647" s="116"/>
      <c r="G647" s="116"/>
      <c r="H647" s="241">
        <f t="shared" ref="H647:H657" si="336">SUM(F647,G647)*D647</f>
        <v>0</v>
      </c>
      <c r="I647" s="159">
        <f t="shared" ref="I647:I657" si="337">TRUNC(F647*(1+$K$4),2)</f>
        <v>0</v>
      </c>
      <c r="J647" s="159">
        <f t="shared" ref="J647:J657" si="338">TRUNC(G647*(1+$K$4),2)</f>
        <v>0</v>
      </c>
      <c r="K647" s="237">
        <f t="shared" ref="K647:K664" si="339">SUM(I647:J647)*D647</f>
        <v>0</v>
      </c>
    </row>
    <row r="648" spans="1:14" s="3" customFormat="1" ht="45" x14ac:dyDescent="0.2">
      <c r="A648" s="72"/>
      <c r="B648" s="155" t="s">
        <v>12</v>
      </c>
      <c r="C648" s="155" t="s">
        <v>945</v>
      </c>
      <c r="D648" s="124">
        <v>5</v>
      </c>
      <c r="E648" s="238" t="s">
        <v>11</v>
      </c>
      <c r="F648" s="116"/>
      <c r="G648" s="116"/>
      <c r="H648" s="241">
        <f t="shared" si="336"/>
        <v>0</v>
      </c>
      <c r="I648" s="159">
        <f t="shared" si="337"/>
        <v>0</v>
      </c>
      <c r="J648" s="159">
        <f t="shared" si="338"/>
        <v>0</v>
      </c>
      <c r="K648" s="237">
        <f t="shared" si="339"/>
        <v>0</v>
      </c>
    </row>
    <row r="649" spans="1:14" s="3" customFormat="1" ht="30" x14ac:dyDescent="0.2">
      <c r="A649" s="72"/>
      <c r="B649" s="155" t="s">
        <v>72</v>
      </c>
      <c r="C649" s="155" t="s">
        <v>946</v>
      </c>
      <c r="D649" s="124">
        <v>1</v>
      </c>
      <c r="E649" s="238" t="s">
        <v>11</v>
      </c>
      <c r="F649" s="116"/>
      <c r="G649" s="116"/>
      <c r="H649" s="241">
        <f t="shared" si="336"/>
        <v>0</v>
      </c>
      <c r="I649" s="159">
        <f t="shared" si="337"/>
        <v>0</v>
      </c>
      <c r="J649" s="159">
        <f t="shared" si="338"/>
        <v>0</v>
      </c>
      <c r="K649" s="237">
        <f t="shared" si="339"/>
        <v>0</v>
      </c>
    </row>
    <row r="650" spans="1:14" s="3" customFormat="1" ht="30" x14ac:dyDescent="0.2">
      <c r="A650" s="72"/>
      <c r="B650" s="155" t="s">
        <v>129</v>
      </c>
      <c r="C650" s="155" t="s">
        <v>70</v>
      </c>
      <c r="D650" s="124">
        <v>1</v>
      </c>
      <c r="E650" s="238" t="s">
        <v>11</v>
      </c>
      <c r="F650" s="116"/>
      <c r="G650" s="116"/>
      <c r="H650" s="241">
        <f t="shared" si="336"/>
        <v>0</v>
      </c>
      <c r="I650" s="159">
        <f t="shared" si="337"/>
        <v>0</v>
      </c>
      <c r="J650" s="159">
        <f t="shared" si="338"/>
        <v>0</v>
      </c>
      <c r="K650" s="237">
        <f t="shared" si="339"/>
        <v>0</v>
      </c>
    </row>
    <row r="651" spans="1:14" s="3" customFormat="1" ht="30" x14ac:dyDescent="0.2">
      <c r="A651" s="72"/>
      <c r="B651" s="155" t="s">
        <v>128</v>
      </c>
      <c r="C651" s="240" t="s">
        <v>230</v>
      </c>
      <c r="D651" s="124">
        <v>1</v>
      </c>
      <c r="E651" s="238" t="s">
        <v>11</v>
      </c>
      <c r="F651" s="116"/>
      <c r="G651" s="116"/>
      <c r="H651" s="241">
        <f t="shared" ref="H651" si="340">SUM(F651:G651)*D651</f>
        <v>0</v>
      </c>
      <c r="I651" s="159">
        <f t="shared" si="337"/>
        <v>0</v>
      </c>
      <c r="J651" s="159">
        <f t="shared" si="338"/>
        <v>0</v>
      </c>
      <c r="K651" s="237">
        <f t="shared" si="339"/>
        <v>0</v>
      </c>
    </row>
    <row r="652" spans="1:14" s="3" customFormat="1" ht="60" x14ac:dyDescent="0.2">
      <c r="A652" s="239"/>
      <c r="B652" s="155" t="s">
        <v>131</v>
      </c>
      <c r="C652" s="240" t="s">
        <v>37</v>
      </c>
      <c r="D652" s="124">
        <v>1</v>
      </c>
      <c r="E652" s="238" t="s">
        <v>11</v>
      </c>
      <c r="F652" s="116"/>
      <c r="G652" s="116"/>
      <c r="H652" s="241">
        <f t="shared" si="336"/>
        <v>0</v>
      </c>
      <c r="I652" s="159">
        <f t="shared" si="337"/>
        <v>0</v>
      </c>
      <c r="J652" s="159">
        <f t="shared" si="338"/>
        <v>0</v>
      </c>
      <c r="K652" s="237">
        <f t="shared" si="339"/>
        <v>0</v>
      </c>
    </row>
    <row r="653" spans="1:14" s="3" customFormat="1" ht="15" x14ac:dyDescent="0.2">
      <c r="A653" s="72"/>
      <c r="B653" s="155" t="s">
        <v>165</v>
      </c>
      <c r="C653" s="155" t="s">
        <v>15</v>
      </c>
      <c r="D653" s="124">
        <v>30</v>
      </c>
      <c r="E653" s="238" t="s">
        <v>16</v>
      </c>
      <c r="F653" s="116"/>
      <c r="G653" s="116"/>
      <c r="H653" s="241">
        <f t="shared" si="336"/>
        <v>0</v>
      </c>
      <c r="I653" s="159">
        <f t="shared" si="337"/>
        <v>0</v>
      </c>
      <c r="J653" s="159">
        <f t="shared" si="338"/>
        <v>0</v>
      </c>
      <c r="K653" s="237">
        <f t="shared" si="339"/>
        <v>0</v>
      </c>
    </row>
    <row r="654" spans="1:14" s="3" customFormat="1" ht="15" x14ac:dyDescent="0.2">
      <c r="A654" s="72"/>
      <c r="B654" s="155" t="s">
        <v>166</v>
      </c>
      <c r="C654" s="155" t="s">
        <v>136</v>
      </c>
      <c r="D654" s="124">
        <v>6</v>
      </c>
      <c r="E654" s="238" t="s">
        <v>16</v>
      </c>
      <c r="F654" s="116"/>
      <c r="G654" s="116"/>
      <c r="H654" s="241">
        <f t="shared" si="336"/>
        <v>0</v>
      </c>
      <c r="I654" s="159">
        <f t="shared" si="337"/>
        <v>0</v>
      </c>
      <c r="J654" s="159">
        <f t="shared" si="338"/>
        <v>0</v>
      </c>
      <c r="K654" s="237">
        <f t="shared" si="339"/>
        <v>0</v>
      </c>
    </row>
    <row r="655" spans="1:14" s="3" customFormat="1" ht="15" x14ac:dyDescent="0.2">
      <c r="A655" s="72"/>
      <c r="B655" s="155" t="s">
        <v>167</v>
      </c>
      <c r="C655" s="155" t="s">
        <v>47</v>
      </c>
      <c r="D655" s="124">
        <v>9</v>
      </c>
      <c r="E655" s="238" t="s">
        <v>11</v>
      </c>
      <c r="F655" s="116"/>
      <c r="G655" s="116"/>
      <c r="H655" s="241">
        <f t="shared" si="336"/>
        <v>0</v>
      </c>
      <c r="I655" s="159">
        <f t="shared" si="337"/>
        <v>0</v>
      </c>
      <c r="J655" s="159">
        <f t="shared" si="338"/>
        <v>0</v>
      </c>
      <c r="K655" s="237">
        <f t="shared" si="339"/>
        <v>0</v>
      </c>
    </row>
    <row r="656" spans="1:14" s="3" customFormat="1" ht="15" x14ac:dyDescent="0.2">
      <c r="A656" s="72"/>
      <c r="B656" s="155" t="s">
        <v>137</v>
      </c>
      <c r="C656" s="155" t="s">
        <v>122</v>
      </c>
      <c r="D656" s="124">
        <v>2</v>
      </c>
      <c r="E656" s="238" t="s">
        <v>11</v>
      </c>
      <c r="F656" s="116"/>
      <c r="G656" s="116"/>
      <c r="H656" s="241">
        <f t="shared" si="336"/>
        <v>0</v>
      </c>
      <c r="I656" s="159">
        <f t="shared" si="337"/>
        <v>0</v>
      </c>
      <c r="J656" s="159">
        <f t="shared" si="338"/>
        <v>0</v>
      </c>
      <c r="K656" s="237">
        <f t="shared" si="339"/>
        <v>0</v>
      </c>
    </row>
    <row r="657" spans="1:11" s="3" customFormat="1" ht="15" x14ac:dyDescent="0.2">
      <c r="A657" s="72"/>
      <c r="B657" s="155" t="s">
        <v>168</v>
      </c>
      <c r="C657" s="155" t="s">
        <v>135</v>
      </c>
      <c r="D657" s="124">
        <v>4</v>
      </c>
      <c r="E657" s="238" t="s">
        <v>33</v>
      </c>
      <c r="F657" s="116"/>
      <c r="G657" s="116"/>
      <c r="H657" s="241">
        <f t="shared" si="336"/>
        <v>0</v>
      </c>
      <c r="I657" s="159">
        <f t="shared" si="337"/>
        <v>0</v>
      </c>
      <c r="J657" s="159">
        <f t="shared" si="338"/>
        <v>0</v>
      </c>
      <c r="K657" s="237">
        <f t="shared" si="339"/>
        <v>0</v>
      </c>
    </row>
    <row r="658" spans="1:11" s="3" customFormat="1" ht="15" x14ac:dyDescent="0.2">
      <c r="A658" s="72"/>
      <c r="B658" s="155" t="s">
        <v>169</v>
      </c>
      <c r="C658" s="155" t="s">
        <v>947</v>
      </c>
      <c r="D658" s="124"/>
      <c r="E658" s="238"/>
      <c r="F658" s="74"/>
      <c r="G658" s="74"/>
      <c r="H658" s="241"/>
      <c r="I658" s="172"/>
      <c r="J658" s="159"/>
      <c r="K658" s="237"/>
    </row>
    <row r="659" spans="1:11" s="3" customFormat="1" ht="15" x14ac:dyDescent="0.2">
      <c r="A659" s="72"/>
      <c r="B659" s="155" t="s">
        <v>271</v>
      </c>
      <c r="C659" s="155" t="s">
        <v>139</v>
      </c>
      <c r="D659" s="124">
        <v>39</v>
      </c>
      <c r="E659" s="238" t="s">
        <v>16</v>
      </c>
      <c r="F659" s="116"/>
      <c r="G659" s="116"/>
      <c r="H659" s="241">
        <f t="shared" ref="H659:H664" si="341">SUM(F659,G659)*D659</f>
        <v>0</v>
      </c>
      <c r="I659" s="159">
        <f t="shared" ref="I659:I664" si="342">TRUNC(F659*(1+$K$4),2)</f>
        <v>0</v>
      </c>
      <c r="J659" s="159">
        <f t="shared" ref="J659:J664" si="343">TRUNC(G659*(1+$K$4),2)</f>
        <v>0</v>
      </c>
      <c r="K659" s="237">
        <f t="shared" si="339"/>
        <v>0</v>
      </c>
    </row>
    <row r="660" spans="1:11" s="3" customFormat="1" ht="15" x14ac:dyDescent="0.2">
      <c r="A660" s="72"/>
      <c r="B660" s="155" t="s">
        <v>272</v>
      </c>
      <c r="C660" s="155" t="s">
        <v>134</v>
      </c>
      <c r="D660" s="124">
        <v>78</v>
      </c>
      <c r="E660" s="238" t="s">
        <v>16</v>
      </c>
      <c r="F660" s="116"/>
      <c r="G660" s="116"/>
      <c r="H660" s="241">
        <f t="shared" si="341"/>
        <v>0</v>
      </c>
      <c r="I660" s="159">
        <f t="shared" si="342"/>
        <v>0</v>
      </c>
      <c r="J660" s="159">
        <f t="shared" si="343"/>
        <v>0</v>
      </c>
      <c r="K660" s="237">
        <f t="shared" si="339"/>
        <v>0</v>
      </c>
    </row>
    <row r="661" spans="1:11" s="3" customFormat="1" ht="15" x14ac:dyDescent="0.2">
      <c r="A661" s="72"/>
      <c r="B661" s="155" t="s">
        <v>170</v>
      </c>
      <c r="C661" s="155" t="s">
        <v>439</v>
      </c>
      <c r="D661" s="124">
        <v>18</v>
      </c>
      <c r="E661" s="238" t="s">
        <v>11</v>
      </c>
      <c r="F661" s="116"/>
      <c r="G661" s="116"/>
      <c r="H661" s="241">
        <f t="shared" si="341"/>
        <v>0</v>
      </c>
      <c r="I661" s="159">
        <f t="shared" si="342"/>
        <v>0</v>
      </c>
      <c r="J661" s="159">
        <f t="shared" si="343"/>
        <v>0</v>
      </c>
      <c r="K661" s="237">
        <f t="shared" si="339"/>
        <v>0</v>
      </c>
    </row>
    <row r="662" spans="1:11" s="3" customFormat="1" ht="15" x14ac:dyDescent="0.2">
      <c r="A662" s="72"/>
      <c r="B662" s="155" t="s">
        <v>171</v>
      </c>
      <c r="C662" s="155" t="s">
        <v>145</v>
      </c>
      <c r="D662" s="124">
        <v>9</v>
      </c>
      <c r="E662" s="238" t="s">
        <v>11</v>
      </c>
      <c r="F662" s="116"/>
      <c r="G662" s="116"/>
      <c r="H662" s="241">
        <f t="shared" si="341"/>
        <v>0</v>
      </c>
      <c r="I662" s="159">
        <f t="shared" si="342"/>
        <v>0</v>
      </c>
      <c r="J662" s="159">
        <f t="shared" si="343"/>
        <v>0</v>
      </c>
      <c r="K662" s="237">
        <f t="shared" si="339"/>
        <v>0</v>
      </c>
    </row>
    <row r="663" spans="1:11" s="3" customFormat="1" ht="15" x14ac:dyDescent="0.2">
      <c r="A663" s="72"/>
      <c r="B663" s="155" t="s">
        <v>172</v>
      </c>
      <c r="C663" s="155" t="s">
        <v>140</v>
      </c>
      <c r="D663" s="124">
        <v>12</v>
      </c>
      <c r="E663" s="238" t="s">
        <v>11</v>
      </c>
      <c r="F663" s="116"/>
      <c r="G663" s="116"/>
      <c r="H663" s="241">
        <f t="shared" si="341"/>
        <v>0</v>
      </c>
      <c r="I663" s="159">
        <f t="shared" si="342"/>
        <v>0</v>
      </c>
      <c r="J663" s="159">
        <f t="shared" si="343"/>
        <v>0</v>
      </c>
      <c r="K663" s="237">
        <f t="shared" si="339"/>
        <v>0</v>
      </c>
    </row>
    <row r="664" spans="1:11" s="3" customFormat="1" ht="30" x14ac:dyDescent="0.2">
      <c r="A664" s="72"/>
      <c r="B664" s="155" t="s">
        <v>173</v>
      </c>
      <c r="C664" s="155" t="s">
        <v>138</v>
      </c>
      <c r="D664" s="124">
        <v>4</v>
      </c>
      <c r="E664" s="238" t="s">
        <v>11</v>
      </c>
      <c r="F664" s="116"/>
      <c r="G664" s="116"/>
      <c r="H664" s="241">
        <f t="shared" si="341"/>
        <v>0</v>
      </c>
      <c r="I664" s="159">
        <f t="shared" si="342"/>
        <v>0</v>
      </c>
      <c r="J664" s="159">
        <f t="shared" si="343"/>
        <v>0</v>
      </c>
      <c r="K664" s="237">
        <f t="shared" si="339"/>
        <v>0</v>
      </c>
    </row>
    <row r="665" spans="1:11" s="3" customFormat="1" ht="15" x14ac:dyDescent="0.2">
      <c r="A665" s="72"/>
      <c r="B665" s="155" t="s">
        <v>174</v>
      </c>
      <c r="C665" s="155" t="s">
        <v>144</v>
      </c>
      <c r="D665" s="124"/>
      <c r="E665" s="238"/>
      <c r="F665" s="74"/>
      <c r="G665" s="74"/>
      <c r="H665" s="241"/>
      <c r="I665" s="172"/>
      <c r="J665" s="159"/>
      <c r="K665" s="237"/>
    </row>
    <row r="666" spans="1:11" s="3" customFormat="1" ht="15" x14ac:dyDescent="0.2">
      <c r="A666" s="72"/>
      <c r="B666" s="155" t="s">
        <v>440</v>
      </c>
      <c r="C666" s="155" t="s">
        <v>141</v>
      </c>
      <c r="D666" s="124">
        <v>1</v>
      </c>
      <c r="E666" s="238" t="s">
        <v>11</v>
      </c>
      <c r="F666" s="116"/>
      <c r="G666" s="116"/>
      <c r="H666" s="241">
        <f t="shared" ref="H666:H671" si="344">SUM(F666,G666)*D666</f>
        <v>0</v>
      </c>
      <c r="I666" s="159">
        <f t="shared" ref="I666:I671" si="345">TRUNC(F666*(1+$K$4),2)</f>
        <v>0</v>
      </c>
      <c r="J666" s="159">
        <f t="shared" ref="J666:J671" si="346">TRUNC(G666*(1+$K$4),2)</f>
        <v>0</v>
      </c>
      <c r="K666" s="237">
        <f t="shared" ref="K666:K680" si="347">SUM(I666:J666)*D666</f>
        <v>0</v>
      </c>
    </row>
    <row r="667" spans="1:11" s="3" customFormat="1" ht="15" x14ac:dyDescent="0.2">
      <c r="A667" s="72"/>
      <c r="B667" s="155" t="s">
        <v>441</v>
      </c>
      <c r="C667" s="155" t="s">
        <v>143</v>
      </c>
      <c r="D667" s="124">
        <v>1</v>
      </c>
      <c r="E667" s="238" t="s">
        <v>11</v>
      </c>
      <c r="F667" s="116"/>
      <c r="G667" s="116"/>
      <c r="H667" s="241">
        <f t="shared" si="344"/>
        <v>0</v>
      </c>
      <c r="I667" s="159">
        <f t="shared" si="345"/>
        <v>0</v>
      </c>
      <c r="J667" s="159">
        <f t="shared" si="346"/>
        <v>0</v>
      </c>
      <c r="K667" s="237">
        <f t="shared" si="347"/>
        <v>0</v>
      </c>
    </row>
    <row r="668" spans="1:11" s="3" customFormat="1" ht="15" x14ac:dyDescent="0.2">
      <c r="A668" s="72"/>
      <c r="B668" s="155" t="s">
        <v>175</v>
      </c>
      <c r="C668" s="155" t="s">
        <v>949</v>
      </c>
      <c r="D668" s="124">
        <v>600</v>
      </c>
      <c r="E668" s="238" t="s">
        <v>16</v>
      </c>
      <c r="F668" s="116"/>
      <c r="G668" s="116"/>
      <c r="H668" s="241">
        <f t="shared" si="344"/>
        <v>0</v>
      </c>
      <c r="I668" s="159">
        <f t="shared" si="345"/>
        <v>0</v>
      </c>
      <c r="J668" s="159">
        <f t="shared" si="346"/>
        <v>0</v>
      </c>
      <c r="K668" s="237">
        <f t="shared" si="347"/>
        <v>0</v>
      </c>
    </row>
    <row r="669" spans="1:11" s="3" customFormat="1" ht="15" x14ac:dyDescent="0.2">
      <c r="A669" s="72"/>
      <c r="B669" s="155" t="s">
        <v>176</v>
      </c>
      <c r="C669" s="155" t="s">
        <v>28</v>
      </c>
      <c r="D669" s="124">
        <v>1600</v>
      </c>
      <c r="E669" s="238" t="s">
        <v>16</v>
      </c>
      <c r="F669" s="116"/>
      <c r="G669" s="116"/>
      <c r="H669" s="241">
        <f t="shared" si="344"/>
        <v>0</v>
      </c>
      <c r="I669" s="159">
        <f t="shared" si="345"/>
        <v>0</v>
      </c>
      <c r="J669" s="159">
        <f t="shared" si="346"/>
        <v>0</v>
      </c>
      <c r="K669" s="237">
        <f t="shared" si="347"/>
        <v>0</v>
      </c>
    </row>
    <row r="670" spans="1:11" s="3" customFormat="1" ht="15" x14ac:dyDescent="0.2">
      <c r="A670" s="72"/>
      <c r="B670" s="155" t="s">
        <v>177</v>
      </c>
      <c r="C670" s="155" t="s">
        <v>158</v>
      </c>
      <c r="D670" s="124">
        <v>350</v>
      </c>
      <c r="E670" s="238" t="s">
        <v>16</v>
      </c>
      <c r="F670" s="116"/>
      <c r="G670" s="116"/>
      <c r="H670" s="241">
        <f t="shared" si="344"/>
        <v>0</v>
      </c>
      <c r="I670" s="159">
        <f t="shared" si="345"/>
        <v>0</v>
      </c>
      <c r="J670" s="159">
        <f t="shared" si="346"/>
        <v>0</v>
      </c>
      <c r="K670" s="237">
        <f t="shared" si="347"/>
        <v>0</v>
      </c>
    </row>
    <row r="671" spans="1:11" s="3" customFormat="1" ht="15" x14ac:dyDescent="0.2">
      <c r="A671" s="72"/>
      <c r="B671" s="155" t="s">
        <v>178</v>
      </c>
      <c r="C671" s="155" t="s">
        <v>159</v>
      </c>
      <c r="D671" s="124">
        <v>1</v>
      </c>
      <c r="E671" s="238" t="s">
        <v>11</v>
      </c>
      <c r="F671" s="116"/>
      <c r="G671" s="116"/>
      <c r="H671" s="241">
        <f t="shared" si="344"/>
        <v>0</v>
      </c>
      <c r="I671" s="159">
        <f t="shared" si="345"/>
        <v>0</v>
      </c>
      <c r="J671" s="159">
        <f t="shared" si="346"/>
        <v>0</v>
      </c>
      <c r="K671" s="237">
        <f t="shared" si="347"/>
        <v>0</v>
      </c>
    </row>
    <row r="672" spans="1:11" s="3" customFormat="1" ht="15" x14ac:dyDescent="0.2">
      <c r="A672" s="72"/>
      <c r="B672" s="155" t="s">
        <v>179</v>
      </c>
      <c r="C672" s="155" t="s">
        <v>162</v>
      </c>
      <c r="D672" s="124"/>
      <c r="E672" s="238"/>
      <c r="F672" s="74"/>
      <c r="G672" s="74"/>
      <c r="H672" s="241" t="s">
        <v>130</v>
      </c>
      <c r="I672" s="172"/>
      <c r="J672" s="159"/>
      <c r="K672" s="237"/>
    </row>
    <row r="673" spans="1:11" s="3" customFormat="1" ht="15" x14ac:dyDescent="0.2">
      <c r="A673" s="72"/>
      <c r="B673" s="155" t="s">
        <v>609</v>
      </c>
      <c r="C673" s="155" t="s">
        <v>442</v>
      </c>
      <c r="D673" s="124">
        <v>1</v>
      </c>
      <c r="E673" s="238" t="s">
        <v>11</v>
      </c>
      <c r="F673" s="116"/>
      <c r="G673" s="116"/>
      <c r="H673" s="241">
        <f t="shared" ref="H673:H680" si="348">SUM(F673,G673)*D673</f>
        <v>0</v>
      </c>
      <c r="I673" s="159">
        <f t="shared" ref="I673:I680" si="349">TRUNC(F673*(1+$K$4),2)</f>
        <v>0</v>
      </c>
      <c r="J673" s="159">
        <f t="shared" ref="J673:J680" si="350">TRUNC(G673*(1+$K$4),2)</f>
        <v>0</v>
      </c>
      <c r="K673" s="237">
        <f t="shared" ref="K673" si="351">SUM(I673:J673)*D673</f>
        <v>0</v>
      </c>
    </row>
    <row r="674" spans="1:11" s="3" customFormat="1" ht="15" x14ac:dyDescent="0.2">
      <c r="A674" s="72"/>
      <c r="B674" s="155" t="s">
        <v>610</v>
      </c>
      <c r="C674" s="155" t="s">
        <v>164</v>
      </c>
      <c r="D674" s="124">
        <v>6</v>
      </c>
      <c r="E674" s="238" t="s">
        <v>11</v>
      </c>
      <c r="F674" s="116"/>
      <c r="G674" s="116"/>
      <c r="H674" s="241">
        <f t="shared" si="348"/>
        <v>0</v>
      </c>
      <c r="I674" s="159">
        <f t="shared" si="349"/>
        <v>0</v>
      </c>
      <c r="J674" s="159">
        <f t="shared" si="350"/>
        <v>0</v>
      </c>
      <c r="K674" s="237">
        <f t="shared" si="347"/>
        <v>0</v>
      </c>
    </row>
    <row r="675" spans="1:11" s="3" customFormat="1" ht="15" x14ac:dyDescent="0.2">
      <c r="A675" s="72"/>
      <c r="B675" s="155" t="s">
        <v>611</v>
      </c>
      <c r="C675" s="155" t="s">
        <v>163</v>
      </c>
      <c r="D675" s="124">
        <v>8</v>
      </c>
      <c r="E675" s="238" t="s">
        <v>11</v>
      </c>
      <c r="F675" s="116"/>
      <c r="G675" s="116"/>
      <c r="H675" s="241">
        <f t="shared" si="348"/>
        <v>0</v>
      </c>
      <c r="I675" s="159">
        <f t="shared" si="349"/>
        <v>0</v>
      </c>
      <c r="J675" s="159">
        <f t="shared" si="350"/>
        <v>0</v>
      </c>
      <c r="K675" s="237">
        <f t="shared" si="347"/>
        <v>0</v>
      </c>
    </row>
    <row r="676" spans="1:11" s="3" customFormat="1" ht="15" x14ac:dyDescent="0.2">
      <c r="A676" s="72" t="s">
        <v>146</v>
      </c>
      <c r="B676" s="155" t="s">
        <v>612</v>
      </c>
      <c r="C676" s="155" t="s">
        <v>443</v>
      </c>
      <c r="D676" s="124">
        <v>2</v>
      </c>
      <c r="E676" s="238" t="s">
        <v>11</v>
      </c>
      <c r="F676" s="116"/>
      <c r="G676" s="116"/>
      <c r="H676" s="241">
        <f t="shared" si="348"/>
        <v>0</v>
      </c>
      <c r="I676" s="159">
        <f t="shared" si="349"/>
        <v>0</v>
      </c>
      <c r="J676" s="159">
        <f t="shared" si="350"/>
        <v>0</v>
      </c>
      <c r="K676" s="237">
        <f t="shared" si="347"/>
        <v>0</v>
      </c>
    </row>
    <row r="677" spans="1:11" s="3" customFormat="1" ht="15" x14ac:dyDescent="0.2">
      <c r="A677" s="72"/>
      <c r="B677" s="155" t="s">
        <v>180</v>
      </c>
      <c r="C677" s="155" t="s">
        <v>132</v>
      </c>
      <c r="D677" s="124">
        <v>9</v>
      </c>
      <c r="E677" s="238" t="s">
        <v>11</v>
      </c>
      <c r="F677" s="116"/>
      <c r="G677" s="116"/>
      <c r="H677" s="241">
        <f t="shared" si="348"/>
        <v>0</v>
      </c>
      <c r="I677" s="159">
        <f t="shared" si="349"/>
        <v>0</v>
      </c>
      <c r="J677" s="159">
        <f t="shared" si="350"/>
        <v>0</v>
      </c>
      <c r="K677" s="237">
        <f t="shared" si="347"/>
        <v>0</v>
      </c>
    </row>
    <row r="678" spans="1:11" s="3" customFormat="1" ht="15" x14ac:dyDescent="0.2">
      <c r="A678" s="72"/>
      <c r="B678" s="155" t="s">
        <v>181</v>
      </c>
      <c r="C678" s="155" t="s">
        <v>160</v>
      </c>
      <c r="D678" s="124">
        <v>1</v>
      </c>
      <c r="E678" s="238" t="s">
        <v>33</v>
      </c>
      <c r="F678" s="116"/>
      <c r="G678" s="116"/>
      <c r="H678" s="241">
        <f t="shared" si="348"/>
        <v>0</v>
      </c>
      <c r="I678" s="159">
        <f t="shared" si="349"/>
        <v>0</v>
      </c>
      <c r="J678" s="159">
        <f t="shared" si="350"/>
        <v>0</v>
      </c>
      <c r="K678" s="237">
        <f t="shared" si="347"/>
        <v>0</v>
      </c>
    </row>
    <row r="679" spans="1:11" s="3" customFormat="1" ht="15" x14ac:dyDescent="0.2">
      <c r="A679" s="72"/>
      <c r="B679" s="155" t="s">
        <v>182</v>
      </c>
      <c r="C679" s="155" t="s">
        <v>147</v>
      </c>
      <c r="D679" s="124">
        <v>4</v>
      </c>
      <c r="E679" s="238" t="s">
        <v>11</v>
      </c>
      <c r="F679" s="116"/>
      <c r="G679" s="116"/>
      <c r="H679" s="241">
        <f t="shared" si="348"/>
        <v>0</v>
      </c>
      <c r="I679" s="159">
        <f t="shared" si="349"/>
        <v>0</v>
      </c>
      <c r="J679" s="159">
        <f t="shared" si="350"/>
        <v>0</v>
      </c>
      <c r="K679" s="237">
        <f t="shared" si="347"/>
        <v>0</v>
      </c>
    </row>
    <row r="680" spans="1:11" s="3" customFormat="1" ht="15" x14ac:dyDescent="0.2">
      <c r="A680" s="72"/>
      <c r="B680" s="155" t="s">
        <v>183</v>
      </c>
      <c r="C680" s="155" t="s">
        <v>444</v>
      </c>
      <c r="D680" s="124">
        <v>3</v>
      </c>
      <c r="E680" s="238" t="s">
        <v>11</v>
      </c>
      <c r="F680" s="116"/>
      <c r="G680" s="116"/>
      <c r="H680" s="241">
        <f t="shared" si="348"/>
        <v>0</v>
      </c>
      <c r="I680" s="159">
        <f t="shared" si="349"/>
        <v>0</v>
      </c>
      <c r="J680" s="159">
        <f t="shared" si="350"/>
        <v>0</v>
      </c>
      <c r="K680" s="237">
        <f t="shared" si="347"/>
        <v>0</v>
      </c>
    </row>
    <row r="681" spans="1:11" s="3" customFormat="1" ht="15" x14ac:dyDescent="0.2">
      <c r="A681" s="65"/>
      <c r="B681" s="66">
        <v>2</v>
      </c>
      <c r="C681" s="67" t="s">
        <v>241</v>
      </c>
      <c r="D681" s="68"/>
      <c r="E681" s="67"/>
      <c r="F681" s="69"/>
      <c r="G681" s="69"/>
      <c r="H681" s="70"/>
      <c r="I681" s="98"/>
      <c r="J681" s="69"/>
      <c r="K681" s="70"/>
    </row>
    <row r="682" spans="1:11" s="3" customFormat="1" ht="15" x14ac:dyDescent="0.2">
      <c r="A682" s="119"/>
      <c r="B682" s="155" t="s">
        <v>14</v>
      </c>
      <c r="C682" s="155" t="s">
        <v>133</v>
      </c>
      <c r="D682" s="124">
        <v>1</v>
      </c>
      <c r="E682" s="238" t="s">
        <v>11</v>
      </c>
      <c r="F682" s="116"/>
      <c r="G682" s="116"/>
      <c r="H682" s="241">
        <f t="shared" ref="H682" si="352">SUM(F682,G682)*D682</f>
        <v>0</v>
      </c>
      <c r="I682" s="159">
        <f t="shared" ref="I682" si="353">TRUNC(F682*(1+$K$4),2)</f>
        <v>0</v>
      </c>
      <c r="J682" s="159">
        <f t="shared" ref="J682" si="354">TRUNC(G682*(1+$K$4),2)</f>
        <v>0</v>
      </c>
      <c r="K682" s="237">
        <f t="shared" ref="K682:K696" si="355">SUM(I682:J682)*D682</f>
        <v>0</v>
      </c>
    </row>
    <row r="683" spans="1:11" s="3" customFormat="1" ht="15" x14ac:dyDescent="0.2">
      <c r="A683" s="72"/>
      <c r="B683" s="155" t="s">
        <v>17</v>
      </c>
      <c r="C683" s="155" t="s">
        <v>947</v>
      </c>
      <c r="D683" s="124"/>
      <c r="E683" s="238"/>
      <c r="F683" s="74"/>
      <c r="G683" s="74"/>
      <c r="H683" s="241"/>
      <c r="I683" s="172"/>
      <c r="J683" s="159"/>
      <c r="K683" s="237"/>
    </row>
    <row r="684" spans="1:11" s="3" customFormat="1" ht="15" x14ac:dyDescent="0.2">
      <c r="A684" s="72"/>
      <c r="B684" s="155" t="s">
        <v>234</v>
      </c>
      <c r="C684" s="155" t="s">
        <v>139</v>
      </c>
      <c r="D684" s="124">
        <v>15</v>
      </c>
      <c r="E684" s="238" t="s">
        <v>16</v>
      </c>
      <c r="F684" s="116"/>
      <c r="G684" s="116"/>
      <c r="H684" s="241">
        <f t="shared" ref="H684:H689" si="356">SUM(F684,G684)*D684</f>
        <v>0</v>
      </c>
      <c r="I684" s="159">
        <f t="shared" ref="I684:I692" si="357">TRUNC(F684*(1+$K$4),2)</f>
        <v>0</v>
      </c>
      <c r="J684" s="159">
        <f t="shared" ref="J684:J693" si="358">TRUNC(G684*(1+$K$4),2)</f>
        <v>0</v>
      </c>
      <c r="K684" s="237">
        <f t="shared" si="355"/>
        <v>0</v>
      </c>
    </row>
    <row r="685" spans="1:11" s="3" customFormat="1" ht="15" x14ac:dyDescent="0.2">
      <c r="A685" s="72"/>
      <c r="B685" s="155" t="s">
        <v>235</v>
      </c>
      <c r="C685" s="155" t="s">
        <v>134</v>
      </c>
      <c r="D685" s="124">
        <v>117</v>
      </c>
      <c r="E685" s="238" t="s">
        <v>16</v>
      </c>
      <c r="F685" s="116"/>
      <c r="G685" s="116"/>
      <c r="H685" s="241">
        <f t="shared" si="356"/>
        <v>0</v>
      </c>
      <c r="I685" s="159">
        <f t="shared" si="357"/>
        <v>0</v>
      </c>
      <c r="J685" s="159">
        <f t="shared" si="358"/>
        <v>0</v>
      </c>
      <c r="K685" s="237">
        <f t="shared" si="355"/>
        <v>0</v>
      </c>
    </row>
    <row r="686" spans="1:11" s="3" customFormat="1" ht="15" x14ac:dyDescent="0.2">
      <c r="A686" s="72"/>
      <c r="B686" s="155" t="s">
        <v>19</v>
      </c>
      <c r="C686" s="155" t="s">
        <v>145</v>
      </c>
      <c r="D686" s="124">
        <v>4</v>
      </c>
      <c r="E686" s="238" t="s">
        <v>11</v>
      </c>
      <c r="F686" s="116"/>
      <c r="G686" s="116"/>
      <c r="H686" s="241">
        <f t="shared" si="356"/>
        <v>0</v>
      </c>
      <c r="I686" s="159">
        <f t="shared" si="357"/>
        <v>0</v>
      </c>
      <c r="J686" s="159">
        <f t="shared" si="358"/>
        <v>0</v>
      </c>
      <c r="K686" s="237">
        <f t="shared" si="355"/>
        <v>0</v>
      </c>
    </row>
    <row r="687" spans="1:11" s="3" customFormat="1" ht="15" x14ac:dyDescent="0.2">
      <c r="A687" s="72"/>
      <c r="B687" s="155" t="s">
        <v>21</v>
      </c>
      <c r="C687" s="155" t="s">
        <v>140</v>
      </c>
      <c r="D687" s="124">
        <v>28</v>
      </c>
      <c r="E687" s="238" t="s">
        <v>11</v>
      </c>
      <c r="F687" s="116"/>
      <c r="G687" s="116"/>
      <c r="H687" s="241">
        <f t="shared" si="356"/>
        <v>0</v>
      </c>
      <c r="I687" s="159">
        <f t="shared" si="357"/>
        <v>0</v>
      </c>
      <c r="J687" s="159">
        <f t="shared" si="358"/>
        <v>0</v>
      </c>
      <c r="K687" s="237">
        <f t="shared" si="355"/>
        <v>0</v>
      </c>
    </row>
    <row r="688" spans="1:11" s="3" customFormat="1" ht="15" x14ac:dyDescent="0.2">
      <c r="A688" s="72"/>
      <c r="B688" s="155" t="s">
        <v>23</v>
      </c>
      <c r="C688" s="155" t="s">
        <v>245</v>
      </c>
      <c r="D688" s="124">
        <v>650</v>
      </c>
      <c r="E688" s="238" t="s">
        <v>16</v>
      </c>
      <c r="F688" s="116"/>
      <c r="G688" s="116"/>
      <c r="H688" s="241">
        <f t="shared" si="356"/>
        <v>0</v>
      </c>
      <c r="I688" s="159">
        <f t="shared" si="357"/>
        <v>0</v>
      </c>
      <c r="J688" s="159">
        <f t="shared" si="358"/>
        <v>0</v>
      </c>
      <c r="K688" s="237">
        <f t="shared" si="355"/>
        <v>0</v>
      </c>
    </row>
    <row r="689" spans="1:11" s="3" customFormat="1" ht="15" x14ac:dyDescent="0.2">
      <c r="A689" s="72"/>
      <c r="B689" s="155" t="s">
        <v>236</v>
      </c>
      <c r="C689" s="155" t="s">
        <v>949</v>
      </c>
      <c r="D689" s="124">
        <v>80</v>
      </c>
      <c r="E689" s="238" t="s">
        <v>16</v>
      </c>
      <c r="F689" s="116"/>
      <c r="G689" s="116"/>
      <c r="H689" s="241">
        <f t="shared" si="356"/>
        <v>0</v>
      </c>
      <c r="I689" s="159">
        <f t="shared" si="357"/>
        <v>0</v>
      </c>
      <c r="J689" s="159">
        <f t="shared" si="358"/>
        <v>0</v>
      </c>
      <c r="K689" s="237">
        <f t="shared" si="355"/>
        <v>0</v>
      </c>
    </row>
    <row r="690" spans="1:11" s="3" customFormat="1" ht="15" x14ac:dyDescent="0.2">
      <c r="A690" s="72"/>
      <c r="B690" s="155" t="s">
        <v>237</v>
      </c>
      <c r="C690" s="155" t="s">
        <v>161</v>
      </c>
      <c r="D690" s="124">
        <v>300</v>
      </c>
      <c r="E690" s="238" t="s">
        <v>16</v>
      </c>
      <c r="F690" s="116"/>
      <c r="G690" s="116"/>
      <c r="H690" s="241">
        <f t="shared" ref="H690:H692" si="359">(F690+G690)*D690</f>
        <v>0</v>
      </c>
      <c r="I690" s="159">
        <f t="shared" si="357"/>
        <v>0</v>
      </c>
      <c r="J690" s="159">
        <f t="shared" si="358"/>
        <v>0</v>
      </c>
      <c r="K690" s="237">
        <f t="shared" si="355"/>
        <v>0</v>
      </c>
    </row>
    <row r="691" spans="1:11" s="3" customFormat="1" ht="30" x14ac:dyDescent="0.2">
      <c r="A691" s="72"/>
      <c r="B691" s="155" t="s">
        <v>238</v>
      </c>
      <c r="C691" s="155" t="s">
        <v>989</v>
      </c>
      <c r="D691" s="124">
        <v>50</v>
      </c>
      <c r="E691" s="238" t="s">
        <v>16</v>
      </c>
      <c r="F691" s="116"/>
      <c r="G691" s="116"/>
      <c r="H691" s="241">
        <f t="shared" si="359"/>
        <v>0</v>
      </c>
      <c r="I691" s="159">
        <f t="shared" si="357"/>
        <v>0</v>
      </c>
      <c r="J691" s="159">
        <f t="shared" si="358"/>
        <v>0</v>
      </c>
      <c r="K691" s="237">
        <f t="shared" si="355"/>
        <v>0</v>
      </c>
    </row>
    <row r="692" spans="1:11" s="3" customFormat="1" ht="15" x14ac:dyDescent="0.2">
      <c r="A692" s="72"/>
      <c r="B692" s="155" t="s">
        <v>239</v>
      </c>
      <c r="C692" s="155" t="s">
        <v>244</v>
      </c>
      <c r="D692" s="124">
        <v>100</v>
      </c>
      <c r="E692" s="238" t="s">
        <v>16</v>
      </c>
      <c r="F692" s="116"/>
      <c r="G692" s="116"/>
      <c r="H692" s="241">
        <f t="shared" si="359"/>
        <v>0</v>
      </c>
      <c r="I692" s="159">
        <f t="shared" si="357"/>
        <v>0</v>
      </c>
      <c r="J692" s="159">
        <f t="shared" si="358"/>
        <v>0</v>
      </c>
      <c r="K692" s="237">
        <f t="shared" si="355"/>
        <v>0</v>
      </c>
    </row>
    <row r="693" spans="1:11" s="3" customFormat="1" ht="15" x14ac:dyDescent="0.2">
      <c r="A693" s="72"/>
      <c r="B693" s="155" t="s">
        <v>246</v>
      </c>
      <c r="C693" s="155" t="s">
        <v>243</v>
      </c>
      <c r="D693" s="124">
        <v>5</v>
      </c>
      <c r="E693" s="238" t="s">
        <v>11</v>
      </c>
      <c r="F693" s="74" t="s">
        <v>39</v>
      </c>
      <c r="G693" s="116"/>
      <c r="H693" s="241">
        <f>G693*D693</f>
        <v>0</v>
      </c>
      <c r="I693" s="172" t="s">
        <v>39</v>
      </c>
      <c r="J693" s="159">
        <f t="shared" si="358"/>
        <v>0</v>
      </c>
      <c r="K693" s="237">
        <f t="shared" si="355"/>
        <v>0</v>
      </c>
    </row>
    <row r="694" spans="1:11" s="3" customFormat="1" ht="45" x14ac:dyDescent="0.2">
      <c r="A694" s="72"/>
      <c r="B694" s="155" t="s">
        <v>268</v>
      </c>
      <c r="C694" s="155" t="s">
        <v>950</v>
      </c>
      <c r="D694" s="124">
        <v>2</v>
      </c>
      <c r="E694" s="238" t="s">
        <v>11</v>
      </c>
      <c r="F694" s="116"/>
      <c r="G694" s="116"/>
      <c r="H694" s="241">
        <f t="shared" ref="H694:H696" si="360">SUM(F694,G694)*D694</f>
        <v>0</v>
      </c>
      <c r="I694" s="159">
        <f t="shared" ref="I694:I696" si="361">TRUNC(F694*(1+$K$4),2)</f>
        <v>0</v>
      </c>
      <c r="J694" s="159">
        <f t="shared" ref="J694:J696" si="362">TRUNC(G694*(1+$K$4),2)</f>
        <v>0</v>
      </c>
      <c r="K694" s="237">
        <f t="shared" si="355"/>
        <v>0</v>
      </c>
    </row>
    <row r="695" spans="1:11" s="3" customFormat="1" ht="15" x14ac:dyDescent="0.2">
      <c r="A695" s="72"/>
      <c r="B695" s="155" t="s">
        <v>269</v>
      </c>
      <c r="C695" s="155" t="s">
        <v>15</v>
      </c>
      <c r="D695" s="124">
        <v>3</v>
      </c>
      <c r="E695" s="238" t="s">
        <v>16</v>
      </c>
      <c r="F695" s="116"/>
      <c r="G695" s="116"/>
      <c r="H695" s="241">
        <f t="shared" si="360"/>
        <v>0</v>
      </c>
      <c r="I695" s="159">
        <f t="shared" si="361"/>
        <v>0</v>
      </c>
      <c r="J695" s="159">
        <f t="shared" si="362"/>
        <v>0</v>
      </c>
      <c r="K695" s="237">
        <f t="shared" si="355"/>
        <v>0</v>
      </c>
    </row>
    <row r="696" spans="1:11" s="3" customFormat="1" ht="15" x14ac:dyDescent="0.2">
      <c r="A696" s="72"/>
      <c r="B696" s="155" t="s">
        <v>270</v>
      </c>
      <c r="C696" s="155" t="s">
        <v>135</v>
      </c>
      <c r="D696" s="124">
        <v>2</v>
      </c>
      <c r="E696" s="238" t="s">
        <v>33</v>
      </c>
      <c r="F696" s="116"/>
      <c r="G696" s="116"/>
      <c r="H696" s="241">
        <f t="shared" si="360"/>
        <v>0</v>
      </c>
      <c r="I696" s="159">
        <f t="shared" si="361"/>
        <v>0</v>
      </c>
      <c r="J696" s="159">
        <f t="shared" si="362"/>
        <v>0</v>
      </c>
      <c r="K696" s="237">
        <f t="shared" si="355"/>
        <v>0</v>
      </c>
    </row>
    <row r="697" spans="1:11" s="3" customFormat="1" ht="15" x14ac:dyDescent="0.2">
      <c r="A697" s="65"/>
      <c r="B697" s="66">
        <v>3</v>
      </c>
      <c r="C697" s="67" t="s">
        <v>123</v>
      </c>
      <c r="D697" s="68"/>
      <c r="E697" s="67"/>
      <c r="F697" s="69"/>
      <c r="G697" s="69"/>
      <c r="H697" s="70"/>
      <c r="I697" s="98"/>
      <c r="J697" s="69"/>
      <c r="K697" s="70"/>
    </row>
    <row r="698" spans="1:11" s="3" customFormat="1" ht="45" x14ac:dyDescent="0.2">
      <c r="A698" s="119"/>
      <c r="B698" s="155" t="s">
        <v>26</v>
      </c>
      <c r="C698" s="240" t="s">
        <v>193</v>
      </c>
      <c r="D698" s="124">
        <v>94</v>
      </c>
      <c r="E698" s="238" t="s">
        <v>11</v>
      </c>
      <c r="F698" s="116"/>
      <c r="G698" s="116"/>
      <c r="H698" s="241">
        <f t="shared" ref="H698:H748" si="363">SUM(F698,G698)*D698</f>
        <v>0</v>
      </c>
      <c r="I698" s="159">
        <f t="shared" ref="I698:I700" si="364">TRUNC(F698*(1+$K$4),2)</f>
        <v>0</v>
      </c>
      <c r="J698" s="159">
        <f t="shared" ref="J698:J700" si="365">TRUNC(G698*(1+$K$4),2)</f>
        <v>0</v>
      </c>
      <c r="K698" s="237">
        <f t="shared" ref="K698:K700" si="366">SUM(I698:J698)*D698</f>
        <v>0</v>
      </c>
    </row>
    <row r="699" spans="1:11" s="3" customFormat="1" ht="60" x14ac:dyDescent="0.2">
      <c r="A699" s="72"/>
      <c r="B699" s="155" t="s">
        <v>27</v>
      </c>
      <c r="C699" s="240" t="s">
        <v>13</v>
      </c>
      <c r="D699" s="124">
        <v>188</v>
      </c>
      <c r="E699" s="238" t="s">
        <v>11</v>
      </c>
      <c r="F699" s="116"/>
      <c r="G699" s="116"/>
      <c r="H699" s="241">
        <f t="shared" si="363"/>
        <v>0</v>
      </c>
      <c r="I699" s="159">
        <f t="shared" si="364"/>
        <v>0</v>
      </c>
      <c r="J699" s="159">
        <f t="shared" si="365"/>
        <v>0</v>
      </c>
      <c r="K699" s="237">
        <f t="shared" si="366"/>
        <v>0</v>
      </c>
    </row>
    <row r="700" spans="1:11" s="3" customFormat="1" ht="60" x14ac:dyDescent="0.2">
      <c r="A700" s="72"/>
      <c r="B700" s="155" t="s">
        <v>29</v>
      </c>
      <c r="C700" s="240" t="s">
        <v>954</v>
      </c>
      <c r="D700" s="124">
        <v>5</v>
      </c>
      <c r="E700" s="238" t="s">
        <v>11</v>
      </c>
      <c r="F700" s="116"/>
      <c r="G700" s="116"/>
      <c r="H700" s="241">
        <f t="shared" si="363"/>
        <v>0</v>
      </c>
      <c r="I700" s="159">
        <f t="shared" si="364"/>
        <v>0</v>
      </c>
      <c r="J700" s="159">
        <f t="shared" si="365"/>
        <v>0</v>
      </c>
      <c r="K700" s="237">
        <f t="shared" si="366"/>
        <v>0</v>
      </c>
    </row>
    <row r="701" spans="1:11" s="3" customFormat="1" ht="15" x14ac:dyDescent="0.2">
      <c r="A701" s="65"/>
      <c r="B701" s="66">
        <v>4</v>
      </c>
      <c r="C701" s="67" t="s">
        <v>62</v>
      </c>
      <c r="D701" s="68"/>
      <c r="E701" s="67"/>
      <c r="F701" s="69"/>
      <c r="G701" s="69"/>
      <c r="H701" s="70"/>
      <c r="I701" s="98"/>
      <c r="J701" s="69"/>
      <c r="K701" s="70"/>
    </row>
    <row r="702" spans="1:11" s="3" customFormat="1" ht="45" x14ac:dyDescent="0.2">
      <c r="A702" s="119"/>
      <c r="B702" s="155" t="s">
        <v>43</v>
      </c>
      <c r="C702" s="155" t="s">
        <v>63</v>
      </c>
      <c r="D702" s="124">
        <v>1</v>
      </c>
      <c r="E702" s="238" t="s">
        <v>11</v>
      </c>
      <c r="F702" s="116"/>
      <c r="G702" s="116"/>
      <c r="H702" s="241">
        <f t="shared" ref="H702:H708" si="367">SUM(F702,G702)*D702</f>
        <v>0</v>
      </c>
      <c r="I702" s="159">
        <f t="shared" ref="I702:I711" si="368">TRUNC(F702*(1+$K$4),2)</f>
        <v>0</v>
      </c>
      <c r="J702" s="159">
        <f t="shared" ref="J702:J711" si="369">TRUNC(G702*(1+$K$4),2)</f>
        <v>0</v>
      </c>
      <c r="K702" s="237">
        <f t="shared" ref="K702:K711" si="370">SUM(I702:J702)*D702</f>
        <v>0</v>
      </c>
    </row>
    <row r="703" spans="1:11" s="3" customFormat="1" ht="45" x14ac:dyDescent="0.2">
      <c r="A703" s="72"/>
      <c r="B703" s="155" t="s">
        <v>44</v>
      </c>
      <c r="C703" s="155" t="s">
        <v>64</v>
      </c>
      <c r="D703" s="124">
        <v>6</v>
      </c>
      <c r="E703" s="238" t="s">
        <v>11</v>
      </c>
      <c r="F703" s="116"/>
      <c r="G703" s="116"/>
      <c r="H703" s="241">
        <f t="shared" si="367"/>
        <v>0</v>
      </c>
      <c r="I703" s="159">
        <f t="shared" si="368"/>
        <v>0</v>
      </c>
      <c r="J703" s="159">
        <f t="shared" si="369"/>
        <v>0</v>
      </c>
      <c r="K703" s="237">
        <f t="shared" si="370"/>
        <v>0</v>
      </c>
    </row>
    <row r="704" spans="1:11" s="3" customFormat="1" ht="30" x14ac:dyDescent="0.2">
      <c r="A704" s="72"/>
      <c r="B704" s="155" t="s">
        <v>45</v>
      </c>
      <c r="C704" s="155" t="s">
        <v>227</v>
      </c>
      <c r="D704" s="124">
        <v>3</v>
      </c>
      <c r="E704" s="238" t="s">
        <v>11</v>
      </c>
      <c r="F704" s="116"/>
      <c r="G704" s="116"/>
      <c r="H704" s="241">
        <f t="shared" si="367"/>
        <v>0</v>
      </c>
      <c r="I704" s="159">
        <f t="shared" si="368"/>
        <v>0</v>
      </c>
      <c r="J704" s="159">
        <f t="shared" si="369"/>
        <v>0</v>
      </c>
      <c r="K704" s="237">
        <f t="shared" si="370"/>
        <v>0</v>
      </c>
    </row>
    <row r="705" spans="1:11" s="3" customFormat="1" ht="15" x14ac:dyDescent="0.2">
      <c r="A705" s="72"/>
      <c r="B705" s="155" t="s">
        <v>46</v>
      </c>
      <c r="C705" s="117" t="s">
        <v>15</v>
      </c>
      <c r="D705" s="224">
        <v>6</v>
      </c>
      <c r="E705" s="118" t="s">
        <v>16</v>
      </c>
      <c r="F705" s="116"/>
      <c r="G705" s="116"/>
      <c r="H705" s="241">
        <f t="shared" si="367"/>
        <v>0</v>
      </c>
      <c r="I705" s="159">
        <f t="shared" si="368"/>
        <v>0</v>
      </c>
      <c r="J705" s="159">
        <f t="shared" si="369"/>
        <v>0</v>
      </c>
      <c r="K705" s="237">
        <f t="shared" si="370"/>
        <v>0</v>
      </c>
    </row>
    <row r="706" spans="1:11" s="3" customFormat="1" ht="30" x14ac:dyDescent="0.2">
      <c r="A706" s="119"/>
      <c r="B706" s="155" t="s">
        <v>48</v>
      </c>
      <c r="C706" s="240" t="s">
        <v>70</v>
      </c>
      <c r="D706" s="124">
        <v>7</v>
      </c>
      <c r="E706" s="238" t="s">
        <v>11</v>
      </c>
      <c r="F706" s="116"/>
      <c r="G706" s="116"/>
      <c r="H706" s="241">
        <f t="shared" si="367"/>
        <v>0</v>
      </c>
      <c r="I706" s="159">
        <f t="shared" si="368"/>
        <v>0</v>
      </c>
      <c r="J706" s="159">
        <f t="shared" si="369"/>
        <v>0</v>
      </c>
      <c r="K706" s="237">
        <f t="shared" si="370"/>
        <v>0</v>
      </c>
    </row>
    <row r="707" spans="1:11" s="3" customFormat="1" ht="15" x14ac:dyDescent="0.2">
      <c r="A707" s="72"/>
      <c r="B707" s="155" t="s">
        <v>49</v>
      </c>
      <c r="C707" s="240" t="s">
        <v>32</v>
      </c>
      <c r="D707" s="124">
        <v>7</v>
      </c>
      <c r="E707" s="238" t="s">
        <v>33</v>
      </c>
      <c r="F707" s="116"/>
      <c r="G707" s="116"/>
      <c r="H707" s="241">
        <f t="shared" si="367"/>
        <v>0</v>
      </c>
      <c r="I707" s="159">
        <f t="shared" si="368"/>
        <v>0</v>
      </c>
      <c r="J707" s="159">
        <f t="shared" si="369"/>
        <v>0</v>
      </c>
      <c r="K707" s="237">
        <f t="shared" si="370"/>
        <v>0</v>
      </c>
    </row>
    <row r="708" spans="1:11" s="3" customFormat="1" ht="15" x14ac:dyDescent="0.2">
      <c r="A708" s="72"/>
      <c r="B708" s="155" t="s">
        <v>50</v>
      </c>
      <c r="C708" s="155" t="s">
        <v>22</v>
      </c>
      <c r="D708" s="124">
        <v>7</v>
      </c>
      <c r="E708" s="238" t="s">
        <v>11</v>
      </c>
      <c r="F708" s="116"/>
      <c r="G708" s="116"/>
      <c r="H708" s="241">
        <f t="shared" si="367"/>
        <v>0</v>
      </c>
      <c r="I708" s="159">
        <f t="shared" si="368"/>
        <v>0</v>
      </c>
      <c r="J708" s="159">
        <f t="shared" si="369"/>
        <v>0</v>
      </c>
      <c r="K708" s="237">
        <f t="shared" si="370"/>
        <v>0</v>
      </c>
    </row>
    <row r="709" spans="1:11" s="3" customFormat="1" ht="15" x14ac:dyDescent="0.2">
      <c r="A709" s="72"/>
      <c r="B709" s="155" t="s">
        <v>51</v>
      </c>
      <c r="C709" s="155" t="s">
        <v>28</v>
      </c>
      <c r="D709" s="124">
        <v>200</v>
      </c>
      <c r="E709" s="238" t="s">
        <v>16</v>
      </c>
      <c r="F709" s="116"/>
      <c r="G709" s="116"/>
      <c r="H709" s="241">
        <f>SUM(F709,G709)*D709</f>
        <v>0</v>
      </c>
      <c r="I709" s="159">
        <f t="shared" si="368"/>
        <v>0</v>
      </c>
      <c r="J709" s="159">
        <f t="shared" si="369"/>
        <v>0</v>
      </c>
      <c r="K709" s="237">
        <f t="shared" si="370"/>
        <v>0</v>
      </c>
    </row>
    <row r="710" spans="1:11" s="3" customFormat="1" ht="15" x14ac:dyDescent="0.2">
      <c r="A710" s="72"/>
      <c r="B710" s="155" t="s">
        <v>52</v>
      </c>
      <c r="C710" s="117" t="s">
        <v>24</v>
      </c>
      <c r="D710" s="224">
        <v>30</v>
      </c>
      <c r="E710" s="118" t="s">
        <v>16</v>
      </c>
      <c r="F710" s="116"/>
      <c r="G710" s="116"/>
      <c r="H710" s="241">
        <f t="shared" ref="H710:H711" si="371">SUM(F710,G710)*D710</f>
        <v>0</v>
      </c>
      <c r="I710" s="159">
        <f t="shared" si="368"/>
        <v>0</v>
      </c>
      <c r="J710" s="159">
        <f t="shared" si="369"/>
        <v>0</v>
      </c>
      <c r="K710" s="237">
        <f t="shared" si="370"/>
        <v>0</v>
      </c>
    </row>
    <row r="711" spans="1:11" s="3" customFormat="1" ht="15" x14ac:dyDescent="0.2">
      <c r="A711" s="119"/>
      <c r="B711" s="155" t="s">
        <v>198</v>
      </c>
      <c r="C711" s="117" t="s">
        <v>25</v>
      </c>
      <c r="D711" s="224">
        <v>8</v>
      </c>
      <c r="E711" s="118" t="s">
        <v>18</v>
      </c>
      <c r="F711" s="116"/>
      <c r="G711" s="116"/>
      <c r="H711" s="241">
        <f t="shared" si="371"/>
        <v>0</v>
      </c>
      <c r="I711" s="159">
        <f t="shared" si="368"/>
        <v>0</v>
      </c>
      <c r="J711" s="159">
        <f t="shared" si="369"/>
        <v>0</v>
      </c>
      <c r="K711" s="237">
        <f t="shared" si="370"/>
        <v>0</v>
      </c>
    </row>
    <row r="712" spans="1:11" s="3" customFormat="1" ht="15" x14ac:dyDescent="0.2">
      <c r="A712" s="65"/>
      <c r="B712" s="66">
        <v>5</v>
      </c>
      <c r="C712" s="67" t="s">
        <v>613</v>
      </c>
      <c r="D712" s="68"/>
      <c r="E712" s="67"/>
      <c r="F712" s="69"/>
      <c r="G712" s="69"/>
      <c r="H712" s="70"/>
      <c r="I712" s="98"/>
      <c r="J712" s="69"/>
      <c r="K712" s="70"/>
    </row>
    <row r="713" spans="1:11" s="3" customFormat="1" ht="15" x14ac:dyDescent="0.2">
      <c r="A713" s="119"/>
      <c r="B713" s="155" t="s">
        <v>57</v>
      </c>
      <c r="C713" s="240" t="s">
        <v>136</v>
      </c>
      <c r="D713" s="124">
        <v>24</v>
      </c>
      <c r="E713" s="238" t="s">
        <v>16</v>
      </c>
      <c r="F713" s="116"/>
      <c r="G713" s="116"/>
      <c r="H713" s="241">
        <f t="shared" ref="H713:H714" si="372">SUM(F713,G713)*D713</f>
        <v>0</v>
      </c>
      <c r="I713" s="159">
        <f t="shared" ref="I713" si="373">TRUNC(F713*(1+$K$4),2)</f>
        <v>0</v>
      </c>
      <c r="J713" s="159">
        <f t="shared" ref="J713" si="374">TRUNC(G713*(1+$K$4),2)</f>
        <v>0</v>
      </c>
      <c r="K713" s="237">
        <f t="shared" ref="K713:K714" si="375">SUM(I713:J713)*D713</f>
        <v>0</v>
      </c>
    </row>
    <row r="714" spans="1:11" s="3" customFormat="1" ht="45" x14ac:dyDescent="0.2">
      <c r="A714" s="72"/>
      <c r="B714" s="155" t="s">
        <v>58</v>
      </c>
      <c r="C714" s="240" t="s">
        <v>614</v>
      </c>
      <c r="D714" s="124">
        <v>15</v>
      </c>
      <c r="E714" s="238" t="s">
        <v>16</v>
      </c>
      <c r="F714" s="74" t="s">
        <v>39</v>
      </c>
      <c r="G714" s="116"/>
      <c r="H714" s="241">
        <f t="shared" si="372"/>
        <v>0</v>
      </c>
      <c r="I714" s="172" t="s">
        <v>39</v>
      </c>
      <c r="J714" s="159">
        <f t="shared" ref="J714:J731" si="376">TRUNC(G714*(1+$K$4),2)</f>
        <v>0</v>
      </c>
      <c r="K714" s="237">
        <f t="shared" si="375"/>
        <v>0</v>
      </c>
    </row>
    <row r="715" spans="1:11" s="3" customFormat="1" ht="15" x14ac:dyDescent="0.2">
      <c r="A715" s="65"/>
      <c r="B715" s="66">
        <v>6</v>
      </c>
      <c r="C715" s="67" t="s">
        <v>76</v>
      </c>
      <c r="D715" s="68"/>
      <c r="E715" s="67"/>
      <c r="F715" s="69"/>
      <c r="G715" s="69"/>
      <c r="H715" s="70"/>
      <c r="I715" s="98"/>
      <c r="J715" s="69"/>
      <c r="K715" s="70"/>
    </row>
    <row r="716" spans="1:11" s="3" customFormat="1" ht="15" x14ac:dyDescent="0.2">
      <c r="A716" s="119"/>
      <c r="B716" s="155" t="s">
        <v>206</v>
      </c>
      <c r="C716" s="240" t="s">
        <v>28</v>
      </c>
      <c r="D716" s="124">
        <v>100</v>
      </c>
      <c r="E716" s="238" t="s">
        <v>16</v>
      </c>
      <c r="F716" s="116"/>
      <c r="G716" s="116"/>
      <c r="H716" s="241">
        <f>(F716+G716)*D716</f>
        <v>0</v>
      </c>
      <c r="I716" s="159">
        <f t="shared" ref="I716:I731" si="377">TRUNC(F716*(1+$K$4),2)</f>
        <v>0</v>
      </c>
      <c r="J716" s="159">
        <f t="shared" si="376"/>
        <v>0</v>
      </c>
      <c r="K716" s="241">
        <f t="shared" ref="K716:K731" si="378">SUM(I716:J716)*D716</f>
        <v>0</v>
      </c>
    </row>
    <row r="717" spans="1:11" s="3" customFormat="1" ht="15" x14ac:dyDescent="0.2">
      <c r="A717" s="72"/>
      <c r="B717" s="155" t="s">
        <v>207</v>
      </c>
      <c r="C717" s="240" t="s">
        <v>79</v>
      </c>
      <c r="D717" s="124">
        <v>12</v>
      </c>
      <c r="E717" s="238" t="s">
        <v>16</v>
      </c>
      <c r="F717" s="116"/>
      <c r="G717" s="116"/>
      <c r="H717" s="241">
        <f>(F717+G717)*D717</f>
        <v>0</v>
      </c>
      <c r="I717" s="159">
        <f t="shared" si="377"/>
        <v>0</v>
      </c>
      <c r="J717" s="159">
        <f t="shared" si="376"/>
        <v>0</v>
      </c>
      <c r="K717" s="241">
        <f t="shared" si="378"/>
        <v>0</v>
      </c>
    </row>
    <row r="718" spans="1:11" s="3" customFormat="1" ht="15" x14ac:dyDescent="0.2">
      <c r="A718" s="72"/>
      <c r="B718" s="155" t="s">
        <v>208</v>
      </c>
      <c r="C718" s="240" t="s">
        <v>81</v>
      </c>
      <c r="D718" s="124">
        <v>5</v>
      </c>
      <c r="E718" s="238" t="s">
        <v>11</v>
      </c>
      <c r="F718" s="116"/>
      <c r="G718" s="116"/>
      <c r="H718" s="241">
        <f t="shared" ref="H718:H720" si="379">SUM(F718,G718)*D718</f>
        <v>0</v>
      </c>
      <c r="I718" s="159">
        <f t="shared" si="377"/>
        <v>0</v>
      </c>
      <c r="J718" s="159">
        <f t="shared" si="376"/>
        <v>0</v>
      </c>
      <c r="K718" s="241">
        <f t="shared" si="378"/>
        <v>0</v>
      </c>
    </row>
    <row r="719" spans="1:11" s="3" customFormat="1" ht="15" x14ac:dyDescent="0.2">
      <c r="A719" s="72"/>
      <c r="B719" s="155" t="s">
        <v>209</v>
      </c>
      <c r="C719" s="240" t="s">
        <v>83</v>
      </c>
      <c r="D719" s="124">
        <v>2</v>
      </c>
      <c r="E719" s="238" t="s">
        <v>11</v>
      </c>
      <c r="F719" s="116"/>
      <c r="G719" s="116"/>
      <c r="H719" s="241">
        <f t="shared" si="379"/>
        <v>0</v>
      </c>
      <c r="I719" s="159">
        <f t="shared" si="377"/>
        <v>0</v>
      </c>
      <c r="J719" s="159">
        <f t="shared" si="376"/>
        <v>0</v>
      </c>
      <c r="K719" s="241">
        <f t="shared" si="378"/>
        <v>0</v>
      </c>
    </row>
    <row r="720" spans="1:11" s="3" customFormat="1" ht="15" x14ac:dyDescent="0.2">
      <c r="A720" s="72"/>
      <c r="B720" s="155" t="s">
        <v>210</v>
      </c>
      <c r="C720" s="240" t="s">
        <v>85</v>
      </c>
      <c r="D720" s="124">
        <v>1</v>
      </c>
      <c r="E720" s="238" t="s">
        <v>11</v>
      </c>
      <c r="F720" s="116"/>
      <c r="G720" s="116"/>
      <c r="H720" s="241">
        <f t="shared" si="379"/>
        <v>0</v>
      </c>
      <c r="I720" s="159">
        <f t="shared" si="377"/>
        <v>0</v>
      </c>
      <c r="J720" s="159">
        <f t="shared" si="376"/>
        <v>0</v>
      </c>
      <c r="K720" s="241">
        <f t="shared" si="378"/>
        <v>0</v>
      </c>
    </row>
    <row r="721" spans="1:11" s="3" customFormat="1" ht="15" x14ac:dyDescent="0.2">
      <c r="A721" s="72"/>
      <c r="B721" s="155" t="s">
        <v>211</v>
      </c>
      <c r="C721" s="240" t="s">
        <v>87</v>
      </c>
      <c r="D721" s="124">
        <v>2</v>
      </c>
      <c r="E721" s="238" t="s">
        <v>11</v>
      </c>
      <c r="F721" s="116"/>
      <c r="G721" s="116"/>
      <c r="H721" s="241">
        <f>SUM(F721,G721)*D721</f>
        <v>0</v>
      </c>
      <c r="I721" s="159">
        <f t="shared" si="377"/>
        <v>0</v>
      </c>
      <c r="J721" s="159">
        <f t="shared" si="376"/>
        <v>0</v>
      </c>
      <c r="K721" s="241">
        <f t="shared" si="378"/>
        <v>0</v>
      </c>
    </row>
    <row r="722" spans="1:11" s="3" customFormat="1" ht="15" x14ac:dyDescent="0.2">
      <c r="A722" s="72"/>
      <c r="B722" s="155" t="s">
        <v>212</v>
      </c>
      <c r="C722" s="240" t="s">
        <v>89</v>
      </c>
      <c r="D722" s="124">
        <v>6</v>
      </c>
      <c r="E722" s="238" t="s">
        <v>16</v>
      </c>
      <c r="F722" s="116"/>
      <c r="G722" s="116"/>
      <c r="H722" s="241">
        <f t="shared" ref="H722" si="380">SUM(F722,G722)*D722</f>
        <v>0</v>
      </c>
      <c r="I722" s="159">
        <f t="shared" si="377"/>
        <v>0</v>
      </c>
      <c r="J722" s="159">
        <f t="shared" si="376"/>
        <v>0</v>
      </c>
      <c r="K722" s="241">
        <f t="shared" si="378"/>
        <v>0</v>
      </c>
    </row>
    <row r="723" spans="1:11" s="3" customFormat="1" ht="15" x14ac:dyDescent="0.2">
      <c r="A723" s="72"/>
      <c r="B723" s="155" t="s">
        <v>213</v>
      </c>
      <c r="C723" s="240" t="s">
        <v>91</v>
      </c>
      <c r="D723" s="124">
        <v>2</v>
      </c>
      <c r="E723" s="238" t="s">
        <v>11</v>
      </c>
      <c r="F723" s="116"/>
      <c r="G723" s="116"/>
      <c r="H723" s="241">
        <f>SUM(F723,G723)*D723</f>
        <v>0</v>
      </c>
      <c r="I723" s="159">
        <f t="shared" si="377"/>
        <v>0</v>
      </c>
      <c r="J723" s="159">
        <f t="shared" si="376"/>
        <v>0</v>
      </c>
      <c r="K723" s="241">
        <f t="shared" si="378"/>
        <v>0</v>
      </c>
    </row>
    <row r="724" spans="1:11" s="3" customFormat="1" ht="30" x14ac:dyDescent="0.2">
      <c r="A724" s="72"/>
      <c r="B724" s="155" t="s">
        <v>214</v>
      </c>
      <c r="C724" s="240" t="s">
        <v>93</v>
      </c>
      <c r="D724" s="124">
        <v>20</v>
      </c>
      <c r="E724" s="238" t="s">
        <v>16</v>
      </c>
      <c r="F724" s="116"/>
      <c r="G724" s="116"/>
      <c r="H724" s="241">
        <f>SUM(F724,G724)*D724</f>
        <v>0</v>
      </c>
      <c r="I724" s="159">
        <f t="shared" si="377"/>
        <v>0</v>
      </c>
      <c r="J724" s="159">
        <f t="shared" si="376"/>
        <v>0</v>
      </c>
      <c r="K724" s="241">
        <f t="shared" si="378"/>
        <v>0</v>
      </c>
    </row>
    <row r="725" spans="1:11" s="3" customFormat="1" ht="15" x14ac:dyDescent="0.2">
      <c r="A725" s="72"/>
      <c r="B725" s="155" t="s">
        <v>215</v>
      </c>
      <c r="C725" s="240" t="s">
        <v>95</v>
      </c>
      <c r="D725" s="124">
        <v>30</v>
      </c>
      <c r="E725" s="238" t="s">
        <v>16</v>
      </c>
      <c r="F725" s="116"/>
      <c r="G725" s="116"/>
      <c r="H725" s="241">
        <f>SUM(F725,G725)*D725</f>
        <v>0</v>
      </c>
      <c r="I725" s="159">
        <f t="shared" si="377"/>
        <v>0</v>
      </c>
      <c r="J725" s="159">
        <f t="shared" si="376"/>
        <v>0</v>
      </c>
      <c r="K725" s="241">
        <f t="shared" si="378"/>
        <v>0</v>
      </c>
    </row>
    <row r="726" spans="1:11" s="3" customFormat="1" ht="30" x14ac:dyDescent="0.2">
      <c r="A726" s="72"/>
      <c r="B726" s="155" t="s">
        <v>216</v>
      </c>
      <c r="C726" s="240" t="s">
        <v>97</v>
      </c>
      <c r="D726" s="124">
        <v>1</v>
      </c>
      <c r="E726" s="238" t="s">
        <v>11</v>
      </c>
      <c r="F726" s="116"/>
      <c r="G726" s="116"/>
      <c r="H726" s="241">
        <f>SUM(F726,G726)*D726</f>
        <v>0</v>
      </c>
      <c r="I726" s="159">
        <f t="shared" si="377"/>
        <v>0</v>
      </c>
      <c r="J726" s="159">
        <f t="shared" si="376"/>
        <v>0</v>
      </c>
      <c r="K726" s="241">
        <f t="shared" si="378"/>
        <v>0</v>
      </c>
    </row>
    <row r="727" spans="1:11" s="3" customFormat="1" ht="15" x14ac:dyDescent="0.2">
      <c r="A727" s="72"/>
      <c r="B727" s="155" t="s">
        <v>217</v>
      </c>
      <c r="C727" s="240" t="s">
        <v>99</v>
      </c>
      <c r="D727" s="124">
        <v>1</v>
      </c>
      <c r="E727" s="238" t="s">
        <v>11</v>
      </c>
      <c r="F727" s="116"/>
      <c r="G727" s="116"/>
      <c r="H727" s="241">
        <f t="shared" ref="H727:H731" si="381">SUM(F727,G727)*D727</f>
        <v>0</v>
      </c>
      <c r="I727" s="159">
        <f t="shared" si="377"/>
        <v>0</v>
      </c>
      <c r="J727" s="159">
        <f t="shared" si="376"/>
        <v>0</v>
      </c>
      <c r="K727" s="241">
        <f t="shared" si="378"/>
        <v>0</v>
      </c>
    </row>
    <row r="728" spans="1:11" s="3" customFormat="1" ht="15" x14ac:dyDescent="0.2">
      <c r="A728" s="72"/>
      <c r="B728" s="155" t="s">
        <v>218</v>
      </c>
      <c r="C728" s="240" t="s">
        <v>101</v>
      </c>
      <c r="D728" s="124">
        <v>1</v>
      </c>
      <c r="E728" s="238" t="s">
        <v>11</v>
      </c>
      <c r="F728" s="116"/>
      <c r="G728" s="116"/>
      <c r="H728" s="241">
        <f t="shared" si="381"/>
        <v>0</v>
      </c>
      <c r="I728" s="159">
        <f t="shared" si="377"/>
        <v>0</v>
      </c>
      <c r="J728" s="159">
        <f t="shared" si="376"/>
        <v>0</v>
      </c>
      <c r="K728" s="241">
        <f t="shared" si="378"/>
        <v>0</v>
      </c>
    </row>
    <row r="729" spans="1:11" s="3" customFormat="1" ht="15" x14ac:dyDescent="0.2">
      <c r="A729" s="72"/>
      <c r="B729" s="155" t="s">
        <v>219</v>
      </c>
      <c r="C729" s="240" t="s">
        <v>102</v>
      </c>
      <c r="D729" s="124">
        <v>1</v>
      </c>
      <c r="E729" s="238" t="s">
        <v>11</v>
      </c>
      <c r="F729" s="116"/>
      <c r="G729" s="116"/>
      <c r="H729" s="241">
        <f t="shared" si="381"/>
        <v>0</v>
      </c>
      <c r="I729" s="159">
        <f t="shared" si="377"/>
        <v>0</v>
      </c>
      <c r="J729" s="159">
        <f t="shared" si="376"/>
        <v>0</v>
      </c>
      <c r="K729" s="241">
        <f t="shared" si="378"/>
        <v>0</v>
      </c>
    </row>
    <row r="730" spans="1:11" s="3" customFormat="1" ht="30" x14ac:dyDescent="0.2">
      <c r="A730" s="72"/>
      <c r="B730" s="155" t="s">
        <v>282</v>
      </c>
      <c r="C730" s="240" t="s">
        <v>103</v>
      </c>
      <c r="D730" s="124">
        <v>1</v>
      </c>
      <c r="E730" s="238" t="s">
        <v>11</v>
      </c>
      <c r="F730" s="116"/>
      <c r="G730" s="116"/>
      <c r="H730" s="241">
        <f t="shared" si="381"/>
        <v>0</v>
      </c>
      <c r="I730" s="159">
        <f t="shared" si="377"/>
        <v>0</v>
      </c>
      <c r="J730" s="159">
        <f t="shared" si="376"/>
        <v>0</v>
      </c>
      <c r="K730" s="241">
        <f t="shared" si="378"/>
        <v>0</v>
      </c>
    </row>
    <row r="731" spans="1:11" s="3" customFormat="1" ht="15" x14ac:dyDescent="0.2">
      <c r="A731" s="72"/>
      <c r="B731" s="155" t="s">
        <v>283</v>
      </c>
      <c r="C731" s="240" t="s">
        <v>104</v>
      </c>
      <c r="D731" s="124">
        <v>1</v>
      </c>
      <c r="E731" s="238" t="s">
        <v>11</v>
      </c>
      <c r="F731" s="116"/>
      <c r="G731" s="116"/>
      <c r="H731" s="241">
        <f t="shared" si="381"/>
        <v>0</v>
      </c>
      <c r="I731" s="159">
        <f t="shared" si="377"/>
        <v>0</v>
      </c>
      <c r="J731" s="159">
        <f t="shared" si="376"/>
        <v>0</v>
      </c>
      <c r="K731" s="241">
        <f t="shared" si="378"/>
        <v>0</v>
      </c>
    </row>
    <row r="732" spans="1:11" s="3" customFormat="1" ht="15" x14ac:dyDescent="0.2">
      <c r="A732" s="65"/>
      <c r="B732" s="66">
        <v>7</v>
      </c>
      <c r="C732" s="67" t="s">
        <v>224</v>
      </c>
      <c r="D732" s="68"/>
      <c r="E732" s="67"/>
      <c r="F732" s="69"/>
      <c r="G732" s="69"/>
      <c r="H732" s="70"/>
      <c r="I732" s="98"/>
      <c r="J732" s="69"/>
      <c r="K732" s="70"/>
    </row>
    <row r="733" spans="1:11" s="14" customFormat="1" ht="30" x14ac:dyDescent="0.2">
      <c r="A733" s="119"/>
      <c r="B733" s="100" t="s">
        <v>77</v>
      </c>
      <c r="C733" s="123" t="s">
        <v>987</v>
      </c>
      <c r="D733" s="224">
        <v>120</v>
      </c>
      <c r="E733" s="118" t="s">
        <v>16</v>
      </c>
      <c r="F733" s="116"/>
      <c r="G733" s="116"/>
      <c r="H733" s="241">
        <f t="shared" ref="H733:H744" si="382">SUM(F733,G733)*D733</f>
        <v>0</v>
      </c>
      <c r="I733" s="159">
        <f t="shared" ref="I733:I739" si="383">TRUNC(F733*(1+$K$4),2)</f>
        <v>0</v>
      </c>
      <c r="J733" s="159">
        <f t="shared" ref="J733:J737" si="384">TRUNC(G733*(1+$K$4),2)</f>
        <v>0</v>
      </c>
      <c r="K733" s="241">
        <f t="shared" ref="K733:K744" si="385">SUM(I733:J733)*D733</f>
        <v>0</v>
      </c>
    </row>
    <row r="734" spans="1:11" s="3" customFormat="1" ht="30" x14ac:dyDescent="0.2">
      <c r="A734" s="243"/>
      <c r="B734" s="100" t="s">
        <v>78</v>
      </c>
      <c r="C734" s="123" t="s">
        <v>34</v>
      </c>
      <c r="D734" s="224">
        <v>6</v>
      </c>
      <c r="E734" s="242" t="s">
        <v>11</v>
      </c>
      <c r="F734" s="116"/>
      <c r="G734" s="116"/>
      <c r="H734" s="241">
        <f t="shared" si="382"/>
        <v>0</v>
      </c>
      <c r="I734" s="159">
        <f t="shared" si="383"/>
        <v>0</v>
      </c>
      <c r="J734" s="159">
        <f t="shared" si="384"/>
        <v>0</v>
      </c>
      <c r="K734" s="241">
        <f t="shared" si="385"/>
        <v>0</v>
      </c>
    </row>
    <row r="735" spans="1:11" s="3" customFormat="1" ht="15" x14ac:dyDescent="0.2">
      <c r="A735" s="243"/>
      <c r="B735" s="100" t="s">
        <v>80</v>
      </c>
      <c r="C735" s="123" t="s">
        <v>113</v>
      </c>
      <c r="D735" s="224">
        <v>6</v>
      </c>
      <c r="E735" s="242" t="s">
        <v>16</v>
      </c>
      <c r="F735" s="116"/>
      <c r="G735" s="116"/>
      <c r="H735" s="241">
        <f t="shared" si="382"/>
        <v>0</v>
      </c>
      <c r="I735" s="159">
        <f t="shared" si="383"/>
        <v>0</v>
      </c>
      <c r="J735" s="159">
        <f t="shared" si="384"/>
        <v>0</v>
      </c>
      <c r="K735" s="241">
        <f t="shared" si="385"/>
        <v>0</v>
      </c>
    </row>
    <row r="736" spans="1:11" s="3" customFormat="1" ht="15" x14ac:dyDescent="0.2">
      <c r="A736" s="243"/>
      <c r="B736" s="100" t="s">
        <v>82</v>
      </c>
      <c r="C736" s="123" t="s">
        <v>47</v>
      </c>
      <c r="D736" s="224">
        <v>2</v>
      </c>
      <c r="E736" s="242" t="s">
        <v>11</v>
      </c>
      <c r="F736" s="116"/>
      <c r="G736" s="116"/>
      <c r="H736" s="241">
        <f t="shared" si="382"/>
        <v>0</v>
      </c>
      <c r="I736" s="159">
        <f t="shared" si="383"/>
        <v>0</v>
      </c>
      <c r="J736" s="159">
        <f t="shared" si="384"/>
        <v>0</v>
      </c>
      <c r="K736" s="241">
        <f t="shared" si="385"/>
        <v>0</v>
      </c>
    </row>
    <row r="737" spans="1:12" s="3" customFormat="1" ht="15" x14ac:dyDescent="0.2">
      <c r="A737" s="243"/>
      <c r="B737" s="100" t="s">
        <v>84</v>
      </c>
      <c r="C737" s="123" t="s">
        <v>109</v>
      </c>
      <c r="D737" s="224">
        <v>2</v>
      </c>
      <c r="E737" s="242" t="s">
        <v>11</v>
      </c>
      <c r="F737" s="116"/>
      <c r="G737" s="116"/>
      <c r="H737" s="241">
        <f t="shared" si="382"/>
        <v>0</v>
      </c>
      <c r="I737" s="159">
        <f t="shared" si="383"/>
        <v>0</v>
      </c>
      <c r="J737" s="159">
        <f t="shared" si="384"/>
        <v>0</v>
      </c>
      <c r="K737" s="241">
        <f t="shared" si="385"/>
        <v>0</v>
      </c>
    </row>
    <row r="738" spans="1:12" s="3" customFormat="1" ht="15" x14ac:dyDescent="0.2">
      <c r="A738" s="243"/>
      <c r="B738" s="100" t="s">
        <v>86</v>
      </c>
      <c r="C738" s="123" t="s">
        <v>114</v>
      </c>
      <c r="D738" s="224">
        <v>4</v>
      </c>
      <c r="E738" s="242" t="s">
        <v>11</v>
      </c>
      <c r="F738" s="116"/>
      <c r="G738" s="74" t="s">
        <v>39</v>
      </c>
      <c r="H738" s="241">
        <f>SUM(F738,G738)*D738</f>
        <v>0</v>
      </c>
      <c r="I738" s="159">
        <f t="shared" si="383"/>
        <v>0</v>
      </c>
      <c r="J738" s="74" t="s">
        <v>39</v>
      </c>
      <c r="K738" s="241">
        <f t="shared" si="385"/>
        <v>0</v>
      </c>
    </row>
    <row r="739" spans="1:12" s="3" customFormat="1" ht="15" x14ac:dyDescent="0.2">
      <c r="A739" s="243"/>
      <c r="B739" s="100" t="s">
        <v>88</v>
      </c>
      <c r="C739" s="123" t="s">
        <v>115</v>
      </c>
      <c r="D739" s="224">
        <v>4</v>
      </c>
      <c r="E739" s="242" t="s">
        <v>11</v>
      </c>
      <c r="F739" s="116"/>
      <c r="G739" s="74" t="s">
        <v>39</v>
      </c>
      <c r="H739" s="241">
        <f t="shared" si="382"/>
        <v>0</v>
      </c>
      <c r="I739" s="159">
        <f t="shared" si="383"/>
        <v>0</v>
      </c>
      <c r="J739" s="74" t="s">
        <v>39</v>
      </c>
      <c r="K739" s="241">
        <f t="shared" si="385"/>
        <v>0</v>
      </c>
      <c r="L739" s="15"/>
    </row>
    <row r="740" spans="1:12" s="3" customFormat="1" ht="15" x14ac:dyDescent="0.2">
      <c r="A740" s="243"/>
      <c r="B740" s="100" t="s">
        <v>90</v>
      </c>
      <c r="C740" s="123" t="s">
        <v>116</v>
      </c>
      <c r="D740" s="224">
        <v>100</v>
      </c>
      <c r="E740" s="242" t="s">
        <v>16</v>
      </c>
      <c r="F740" s="116"/>
      <c r="G740" s="116"/>
      <c r="H740" s="241">
        <f t="shared" si="382"/>
        <v>0</v>
      </c>
      <c r="I740" s="159">
        <f t="shared" ref="I740:I744" si="386">TRUNC(F740*(1+$K$4),2)</f>
        <v>0</v>
      </c>
      <c r="J740" s="159">
        <f t="shared" ref="J740:J744" si="387">TRUNC(G740*(1+$K$4),2)</f>
        <v>0</v>
      </c>
      <c r="K740" s="241">
        <f t="shared" si="385"/>
        <v>0</v>
      </c>
    </row>
    <row r="741" spans="1:12" s="3" customFormat="1" ht="30" x14ac:dyDescent="0.2">
      <c r="A741" s="243"/>
      <c r="B741" s="100" t="s">
        <v>92</v>
      </c>
      <c r="C741" s="123" t="s">
        <v>231</v>
      </c>
      <c r="D741" s="224">
        <v>4</v>
      </c>
      <c r="E741" s="242" t="s">
        <v>11</v>
      </c>
      <c r="F741" s="116"/>
      <c r="G741" s="116"/>
      <c r="H741" s="241">
        <f t="shared" si="382"/>
        <v>0</v>
      </c>
      <c r="I741" s="159">
        <f t="shared" si="386"/>
        <v>0</v>
      </c>
      <c r="J741" s="159">
        <f t="shared" si="387"/>
        <v>0</v>
      </c>
      <c r="K741" s="241">
        <f t="shared" si="385"/>
        <v>0</v>
      </c>
    </row>
    <row r="742" spans="1:12" s="3" customFormat="1" ht="15" x14ac:dyDescent="0.2">
      <c r="A742" s="243"/>
      <c r="B742" s="100" t="s">
        <v>94</v>
      </c>
      <c r="C742" s="123" t="s">
        <v>117</v>
      </c>
      <c r="D742" s="224">
        <v>4</v>
      </c>
      <c r="E742" s="242" t="s">
        <v>11</v>
      </c>
      <c r="F742" s="116"/>
      <c r="G742" s="116"/>
      <c r="H742" s="241">
        <f t="shared" si="382"/>
        <v>0</v>
      </c>
      <c r="I742" s="159">
        <f t="shared" si="386"/>
        <v>0</v>
      </c>
      <c r="J742" s="159">
        <f t="shared" si="387"/>
        <v>0</v>
      </c>
      <c r="K742" s="241">
        <f t="shared" si="385"/>
        <v>0</v>
      </c>
    </row>
    <row r="743" spans="1:12" s="36" customFormat="1" ht="15" x14ac:dyDescent="0.2">
      <c r="A743" s="243"/>
      <c r="B743" s="100" t="s">
        <v>96</v>
      </c>
      <c r="C743" s="123" t="s">
        <v>118</v>
      </c>
      <c r="D743" s="224">
        <v>30</v>
      </c>
      <c r="E743" s="242" t="s">
        <v>16</v>
      </c>
      <c r="F743" s="116"/>
      <c r="G743" s="116"/>
      <c r="H743" s="241">
        <f t="shared" si="382"/>
        <v>0</v>
      </c>
      <c r="I743" s="159">
        <f t="shared" si="386"/>
        <v>0</v>
      </c>
      <c r="J743" s="159">
        <f t="shared" si="387"/>
        <v>0</v>
      </c>
      <c r="K743" s="241">
        <f t="shared" si="385"/>
        <v>0</v>
      </c>
      <c r="L743" s="16"/>
    </row>
    <row r="744" spans="1:12" s="3" customFormat="1" ht="15" x14ac:dyDescent="0.2">
      <c r="A744" s="243"/>
      <c r="B744" s="100" t="s">
        <v>98</v>
      </c>
      <c r="C744" s="123" t="s">
        <v>119</v>
      </c>
      <c r="D744" s="224">
        <v>6</v>
      </c>
      <c r="E744" s="242" t="s">
        <v>11</v>
      </c>
      <c r="F744" s="116"/>
      <c r="G744" s="116"/>
      <c r="H744" s="241">
        <f t="shared" si="382"/>
        <v>0</v>
      </c>
      <c r="I744" s="159">
        <f t="shared" si="386"/>
        <v>0</v>
      </c>
      <c r="J744" s="159">
        <f t="shared" si="387"/>
        <v>0</v>
      </c>
      <c r="K744" s="241">
        <f t="shared" si="385"/>
        <v>0</v>
      </c>
    </row>
    <row r="745" spans="1:12" s="3" customFormat="1" ht="15" x14ac:dyDescent="0.2">
      <c r="A745" s="65"/>
      <c r="B745" s="66">
        <v>8</v>
      </c>
      <c r="C745" s="67" t="s">
        <v>65</v>
      </c>
      <c r="D745" s="68"/>
      <c r="E745" s="67"/>
      <c r="F745" s="69"/>
      <c r="G745" s="69"/>
      <c r="H745" s="70"/>
      <c r="I745" s="98"/>
      <c r="J745" s="69"/>
      <c r="K745" s="70"/>
    </row>
    <row r="746" spans="1:12" s="3" customFormat="1" ht="15" x14ac:dyDescent="0.2">
      <c r="A746" s="119"/>
      <c r="B746" s="122" t="s">
        <v>220</v>
      </c>
      <c r="C746" s="117" t="s">
        <v>66</v>
      </c>
      <c r="D746" s="224">
        <v>80</v>
      </c>
      <c r="E746" s="118" t="s">
        <v>18</v>
      </c>
      <c r="F746" s="116"/>
      <c r="G746" s="116"/>
      <c r="H746" s="241">
        <f t="shared" si="363"/>
        <v>0</v>
      </c>
      <c r="I746" s="159">
        <f t="shared" ref="I746" si="388">TRUNC(F746*(1+$K$4),2)</f>
        <v>0</v>
      </c>
      <c r="J746" s="159">
        <f t="shared" ref="J746:J749" si="389">TRUNC(G746*(1+$K$4),2)</f>
        <v>0</v>
      </c>
      <c r="K746" s="237">
        <f t="shared" ref="K746:K751" si="390">SUM(I746:J746)*D746</f>
        <v>0</v>
      </c>
    </row>
    <row r="747" spans="1:12" s="3" customFormat="1" ht="30" x14ac:dyDescent="0.2">
      <c r="A747" s="119"/>
      <c r="B747" s="122" t="s">
        <v>221</v>
      </c>
      <c r="C747" s="117" t="s">
        <v>125</v>
      </c>
      <c r="D747" s="224">
        <v>19</v>
      </c>
      <c r="E747" s="118" t="s">
        <v>11</v>
      </c>
      <c r="F747" s="74" t="s">
        <v>39</v>
      </c>
      <c r="G747" s="116"/>
      <c r="H747" s="241">
        <f t="shared" si="363"/>
        <v>0</v>
      </c>
      <c r="I747" s="172" t="s">
        <v>39</v>
      </c>
      <c r="J747" s="159">
        <f t="shared" si="389"/>
        <v>0</v>
      </c>
      <c r="K747" s="237">
        <f t="shared" si="390"/>
        <v>0</v>
      </c>
    </row>
    <row r="748" spans="1:12" s="3" customFormat="1" ht="30" x14ac:dyDescent="0.2">
      <c r="A748" s="119"/>
      <c r="B748" s="122" t="s">
        <v>222</v>
      </c>
      <c r="C748" s="240" t="s">
        <v>196</v>
      </c>
      <c r="D748" s="124">
        <v>129</v>
      </c>
      <c r="E748" s="238" t="s">
        <v>11</v>
      </c>
      <c r="F748" s="116"/>
      <c r="G748" s="116"/>
      <c r="H748" s="241">
        <f t="shared" si="363"/>
        <v>0</v>
      </c>
      <c r="I748" s="159">
        <f t="shared" ref="I748" si="391">TRUNC(F748*(1+$K$4),2)</f>
        <v>0</v>
      </c>
      <c r="J748" s="159">
        <f t="shared" ref="J748" si="392">TRUNC(G748*(1+$K$4),2)</f>
        <v>0</v>
      </c>
      <c r="K748" s="237">
        <f t="shared" si="390"/>
        <v>0</v>
      </c>
    </row>
    <row r="749" spans="1:12" s="3" customFormat="1" ht="15" x14ac:dyDescent="0.2">
      <c r="A749" s="72"/>
      <c r="B749" s="122" t="s">
        <v>120</v>
      </c>
      <c r="C749" s="117" t="s">
        <v>121</v>
      </c>
      <c r="D749" s="224">
        <v>1</v>
      </c>
      <c r="E749" s="118" t="s">
        <v>11</v>
      </c>
      <c r="F749" s="74" t="s">
        <v>39</v>
      </c>
      <c r="G749" s="116"/>
      <c r="H749" s="241">
        <f t="shared" ref="H749" si="393">SUM(F749:G749)*D749</f>
        <v>0</v>
      </c>
      <c r="I749" s="179" t="s">
        <v>39</v>
      </c>
      <c r="J749" s="159">
        <f t="shared" si="389"/>
        <v>0</v>
      </c>
      <c r="K749" s="237">
        <f t="shared" si="390"/>
        <v>0</v>
      </c>
    </row>
    <row r="750" spans="1:12" s="3" customFormat="1" ht="45" x14ac:dyDescent="0.2">
      <c r="A750" s="119"/>
      <c r="B750" s="122" t="s">
        <v>223</v>
      </c>
      <c r="C750" s="117" t="s">
        <v>540</v>
      </c>
      <c r="D750" s="224">
        <v>1</v>
      </c>
      <c r="E750" s="118" t="s">
        <v>11</v>
      </c>
      <c r="F750" s="116"/>
      <c r="G750" s="116"/>
      <c r="H750" s="241">
        <f t="shared" ref="H750" si="394">SUM(F750:G750)*D750</f>
        <v>0</v>
      </c>
      <c r="I750" s="159">
        <f t="shared" ref="I750" si="395">TRUNC(F750*(1+$K$4),2)</f>
        <v>0</v>
      </c>
      <c r="J750" s="159">
        <f t="shared" ref="J750" si="396">TRUNC(G750*(1+$K$4),2)</f>
        <v>0</v>
      </c>
      <c r="K750" s="237">
        <f t="shared" si="390"/>
        <v>0</v>
      </c>
    </row>
    <row r="751" spans="1:12" s="3" customFormat="1" ht="30" x14ac:dyDescent="0.2">
      <c r="A751" s="119"/>
      <c r="B751" s="122" t="s">
        <v>124</v>
      </c>
      <c r="C751" s="240" t="s">
        <v>615</v>
      </c>
      <c r="D751" s="124">
        <v>1</v>
      </c>
      <c r="E751" s="238" t="s">
        <v>11</v>
      </c>
      <c r="F751" s="116"/>
      <c r="G751" s="116"/>
      <c r="H751" s="241">
        <f>(F751+G751)*D751</f>
        <v>0</v>
      </c>
      <c r="I751" s="159">
        <f t="shared" ref="I751" si="397">TRUNC(F751*(1+$K$4),2)</f>
        <v>0</v>
      </c>
      <c r="J751" s="159">
        <f t="shared" ref="J751" si="398">TRUNC(G751*(1+$K$4),2)</f>
        <v>0</v>
      </c>
      <c r="K751" s="237">
        <f t="shared" si="390"/>
        <v>0</v>
      </c>
    </row>
    <row r="752" spans="1:12" s="3" customFormat="1" ht="15" x14ac:dyDescent="0.2">
      <c r="A752" s="72"/>
      <c r="B752" s="122" t="s">
        <v>126</v>
      </c>
      <c r="C752" s="240" t="s">
        <v>542</v>
      </c>
      <c r="D752" s="124"/>
      <c r="E752" s="238" t="s">
        <v>130</v>
      </c>
      <c r="F752" s="74"/>
      <c r="G752" s="74"/>
      <c r="H752" s="241"/>
      <c r="I752" s="172"/>
      <c r="J752" s="159"/>
      <c r="K752" s="237"/>
    </row>
    <row r="753" spans="1:99" s="3" customFormat="1" ht="15" x14ac:dyDescent="0.2">
      <c r="A753" s="72"/>
      <c r="B753" s="155" t="s">
        <v>568</v>
      </c>
      <c r="C753" s="240" t="s">
        <v>544</v>
      </c>
      <c r="D753" s="124">
        <v>1</v>
      </c>
      <c r="E753" s="238" t="s">
        <v>11</v>
      </c>
      <c r="F753" s="116"/>
      <c r="G753" s="116"/>
      <c r="H753" s="241">
        <f t="shared" ref="H753:H757" si="399">SUM(F753:G753)*D753</f>
        <v>0</v>
      </c>
      <c r="I753" s="159">
        <f t="shared" ref="I753:I757" si="400">TRUNC(F753*(1+$K$4),2)</f>
        <v>0</v>
      </c>
      <c r="J753" s="159">
        <f t="shared" ref="J753:J757" si="401">TRUNC(G753*(1+$K$4),2)</f>
        <v>0</v>
      </c>
      <c r="K753" s="237">
        <f t="shared" ref="K753:K757" si="402">SUM(I753:J753)*D753</f>
        <v>0</v>
      </c>
    </row>
    <row r="754" spans="1:99" s="3" customFormat="1" ht="15" x14ac:dyDescent="0.2">
      <c r="A754" s="72"/>
      <c r="B754" s="155" t="s">
        <v>570</v>
      </c>
      <c r="C754" s="240" t="s">
        <v>546</v>
      </c>
      <c r="D754" s="124">
        <v>9</v>
      </c>
      <c r="E754" s="238" t="s">
        <v>11</v>
      </c>
      <c r="F754" s="116"/>
      <c r="G754" s="116"/>
      <c r="H754" s="241">
        <f t="shared" si="399"/>
        <v>0</v>
      </c>
      <c r="I754" s="159">
        <f t="shared" si="400"/>
        <v>0</v>
      </c>
      <c r="J754" s="159">
        <f t="shared" si="401"/>
        <v>0</v>
      </c>
      <c r="K754" s="237">
        <f t="shared" si="402"/>
        <v>0</v>
      </c>
    </row>
    <row r="755" spans="1:99" s="3" customFormat="1" ht="15" x14ac:dyDescent="0.2">
      <c r="A755" s="72"/>
      <c r="B755" s="155" t="s">
        <v>572</v>
      </c>
      <c r="C755" s="240" t="s">
        <v>548</v>
      </c>
      <c r="D755" s="124">
        <v>12</v>
      </c>
      <c r="E755" s="238" t="s">
        <v>11</v>
      </c>
      <c r="F755" s="116"/>
      <c r="G755" s="116"/>
      <c r="H755" s="241">
        <f t="shared" si="399"/>
        <v>0</v>
      </c>
      <c r="I755" s="159">
        <f t="shared" si="400"/>
        <v>0</v>
      </c>
      <c r="J755" s="159">
        <f t="shared" si="401"/>
        <v>0</v>
      </c>
      <c r="K755" s="237">
        <f t="shared" si="402"/>
        <v>0</v>
      </c>
    </row>
    <row r="756" spans="1:99" s="3" customFormat="1" ht="15" x14ac:dyDescent="0.2">
      <c r="A756" s="72"/>
      <c r="B756" s="155" t="s">
        <v>574</v>
      </c>
      <c r="C756" s="240" t="s">
        <v>550</v>
      </c>
      <c r="D756" s="124">
        <v>4</v>
      </c>
      <c r="E756" s="238" t="s">
        <v>11</v>
      </c>
      <c r="F756" s="116"/>
      <c r="G756" s="116"/>
      <c r="H756" s="241">
        <f t="shared" si="399"/>
        <v>0</v>
      </c>
      <c r="I756" s="159">
        <f t="shared" si="400"/>
        <v>0</v>
      </c>
      <c r="J756" s="159">
        <f t="shared" si="401"/>
        <v>0</v>
      </c>
      <c r="K756" s="237">
        <f t="shared" si="402"/>
        <v>0</v>
      </c>
    </row>
    <row r="757" spans="1:99" s="3" customFormat="1" ht="15" x14ac:dyDescent="0.2">
      <c r="A757" s="72"/>
      <c r="B757" s="155" t="s">
        <v>575</v>
      </c>
      <c r="C757" s="240" t="s">
        <v>552</v>
      </c>
      <c r="D757" s="124">
        <v>2</v>
      </c>
      <c r="E757" s="238" t="s">
        <v>11</v>
      </c>
      <c r="F757" s="116"/>
      <c r="G757" s="116"/>
      <c r="H757" s="241">
        <f t="shared" si="399"/>
        <v>0</v>
      </c>
      <c r="I757" s="159">
        <f t="shared" si="400"/>
        <v>0</v>
      </c>
      <c r="J757" s="159">
        <f t="shared" si="401"/>
        <v>0</v>
      </c>
      <c r="K757" s="237">
        <f t="shared" si="402"/>
        <v>0</v>
      </c>
    </row>
    <row r="758" spans="1:99" s="3" customFormat="1" ht="15" x14ac:dyDescent="0.2">
      <c r="A758" s="72"/>
      <c r="B758" s="155" t="s">
        <v>255</v>
      </c>
      <c r="C758" s="240" t="s">
        <v>553</v>
      </c>
      <c r="D758" s="124"/>
      <c r="E758" s="238" t="s">
        <v>130</v>
      </c>
      <c r="F758" s="74"/>
      <c r="G758" s="74"/>
      <c r="H758" s="241"/>
      <c r="I758" s="172"/>
      <c r="J758" s="159"/>
      <c r="K758" s="237"/>
    </row>
    <row r="759" spans="1:99" s="3" customFormat="1" ht="15" x14ac:dyDescent="0.2">
      <c r="A759" s="72"/>
      <c r="B759" s="155" t="s">
        <v>616</v>
      </c>
      <c r="C759" s="240" t="s">
        <v>617</v>
      </c>
      <c r="D759" s="124">
        <v>1</v>
      </c>
      <c r="E759" s="238" t="s">
        <v>11</v>
      </c>
      <c r="F759" s="116"/>
      <c r="G759" s="116"/>
      <c r="H759" s="241">
        <f t="shared" ref="H759:H761" si="403">SUM(F759:G759)*D759</f>
        <v>0</v>
      </c>
      <c r="I759" s="159">
        <f t="shared" ref="I759:I761" si="404">TRUNC(F759*(1+$K$4),2)</f>
        <v>0</v>
      </c>
      <c r="J759" s="159">
        <f t="shared" ref="J759:J761" si="405">TRUNC(G759*(1+$K$4),2)</f>
        <v>0</v>
      </c>
      <c r="K759" s="237">
        <f t="shared" ref="K759:K761" si="406">SUM(I759:J759)*D759</f>
        <v>0</v>
      </c>
    </row>
    <row r="760" spans="1:99" s="3" customFormat="1" ht="15" x14ac:dyDescent="0.2">
      <c r="A760" s="72"/>
      <c r="B760" s="155" t="s">
        <v>618</v>
      </c>
      <c r="C760" s="240" t="s">
        <v>557</v>
      </c>
      <c r="D760" s="124">
        <v>1</v>
      </c>
      <c r="E760" s="238" t="s">
        <v>11</v>
      </c>
      <c r="F760" s="116"/>
      <c r="G760" s="116"/>
      <c r="H760" s="241">
        <f t="shared" si="403"/>
        <v>0</v>
      </c>
      <c r="I760" s="159">
        <f t="shared" si="404"/>
        <v>0</v>
      </c>
      <c r="J760" s="159">
        <f t="shared" si="405"/>
        <v>0</v>
      </c>
      <c r="K760" s="237">
        <f t="shared" si="406"/>
        <v>0</v>
      </c>
    </row>
    <row r="761" spans="1:99" s="3" customFormat="1" ht="15" x14ac:dyDescent="0.2">
      <c r="A761" s="72"/>
      <c r="B761" s="155" t="s">
        <v>619</v>
      </c>
      <c r="C761" s="240" t="s">
        <v>620</v>
      </c>
      <c r="D761" s="124">
        <v>2</v>
      </c>
      <c r="E761" s="238" t="s">
        <v>11</v>
      </c>
      <c r="F761" s="116"/>
      <c r="G761" s="116"/>
      <c r="H761" s="241">
        <f t="shared" si="403"/>
        <v>0</v>
      </c>
      <c r="I761" s="159">
        <f t="shared" si="404"/>
        <v>0</v>
      </c>
      <c r="J761" s="159">
        <f t="shared" si="405"/>
        <v>0</v>
      </c>
      <c r="K761" s="237">
        <f t="shared" si="406"/>
        <v>0</v>
      </c>
    </row>
    <row r="762" spans="1:99" s="3" customFormat="1" ht="15" x14ac:dyDescent="0.2">
      <c r="A762" s="72"/>
      <c r="B762" s="155" t="s">
        <v>256</v>
      </c>
      <c r="C762" s="240" t="s">
        <v>558</v>
      </c>
      <c r="D762" s="124"/>
      <c r="E762" s="238" t="s">
        <v>130</v>
      </c>
      <c r="F762" s="74"/>
      <c r="G762" s="74"/>
      <c r="H762" s="241"/>
      <c r="I762" s="172"/>
      <c r="J762" s="159"/>
      <c r="K762" s="237"/>
    </row>
    <row r="763" spans="1:99" s="3" customFormat="1" ht="15" x14ac:dyDescent="0.2">
      <c r="A763" s="72"/>
      <c r="B763" s="155" t="s">
        <v>621</v>
      </c>
      <c r="C763" s="240" t="s">
        <v>566</v>
      </c>
      <c r="D763" s="124">
        <v>1</v>
      </c>
      <c r="E763" s="238" t="s">
        <v>11</v>
      </c>
      <c r="F763" s="116"/>
      <c r="G763" s="116"/>
      <c r="H763" s="241">
        <f>SUM(F763:G763)*D763</f>
        <v>0</v>
      </c>
      <c r="I763" s="159">
        <f t="shared" ref="I763:I764" si="407">TRUNC(F763*(1+$K$4),2)</f>
        <v>0</v>
      </c>
      <c r="J763" s="159">
        <f t="shared" ref="J763:J764" si="408">TRUNC(G763*(1+$K$4),2)</f>
        <v>0</v>
      </c>
      <c r="K763" s="237">
        <f t="shared" ref="K763:K764" si="409">SUM(I763:J763)*D763</f>
        <v>0</v>
      </c>
    </row>
    <row r="764" spans="1:99" s="3" customFormat="1" ht="15" x14ac:dyDescent="0.2">
      <c r="A764" s="72"/>
      <c r="B764" s="155" t="s">
        <v>622</v>
      </c>
      <c r="C764" s="240" t="s">
        <v>623</v>
      </c>
      <c r="D764" s="124">
        <v>1</v>
      </c>
      <c r="E764" s="238" t="s">
        <v>11</v>
      </c>
      <c r="F764" s="116"/>
      <c r="G764" s="116"/>
      <c r="H764" s="241">
        <f>SUM(F764:G764)*D764</f>
        <v>0</v>
      </c>
      <c r="I764" s="159">
        <f t="shared" si="407"/>
        <v>0</v>
      </c>
      <c r="J764" s="159">
        <f t="shared" si="408"/>
        <v>0</v>
      </c>
      <c r="K764" s="237">
        <f t="shared" si="409"/>
        <v>0</v>
      </c>
    </row>
    <row r="765" spans="1:99" s="3" customFormat="1" ht="15" x14ac:dyDescent="0.2">
      <c r="A765" s="72"/>
      <c r="B765" s="155" t="s">
        <v>257</v>
      </c>
      <c r="C765" s="240" t="s">
        <v>567</v>
      </c>
      <c r="D765" s="124"/>
      <c r="E765" s="238" t="s">
        <v>130</v>
      </c>
      <c r="F765" s="74"/>
      <c r="G765" s="74"/>
      <c r="H765" s="241"/>
      <c r="I765" s="172"/>
      <c r="J765" s="159"/>
      <c r="K765" s="237"/>
    </row>
    <row r="766" spans="1:99" s="29" customFormat="1" ht="15" x14ac:dyDescent="0.2">
      <c r="A766" s="72"/>
      <c r="B766" s="155" t="s">
        <v>624</v>
      </c>
      <c r="C766" s="240" t="s">
        <v>625</v>
      </c>
      <c r="D766" s="124">
        <v>1</v>
      </c>
      <c r="E766" s="238" t="s">
        <v>11</v>
      </c>
      <c r="F766" s="116"/>
      <c r="G766" s="116"/>
      <c r="H766" s="241">
        <f t="shared" ref="H766" si="410">SUM(F766:G766)*D766</f>
        <v>0</v>
      </c>
      <c r="I766" s="159">
        <f t="shared" ref="I766:I769" si="411">TRUNC(F766*(1+$K$4),2)</f>
        <v>0</v>
      </c>
      <c r="J766" s="159">
        <f t="shared" ref="J766:J769" si="412">TRUNC(G766*(1+$K$4),2)</f>
        <v>0</v>
      </c>
      <c r="K766" s="237">
        <f t="shared" ref="K766:K769" si="413">SUM(I766:J766)*D766</f>
        <v>0</v>
      </c>
      <c r="L766" s="21"/>
      <c r="M766" s="24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</row>
    <row r="767" spans="1:99" s="31" customFormat="1" ht="15.75" x14ac:dyDescent="0.25">
      <c r="A767" s="72"/>
      <c r="B767" s="155" t="s">
        <v>626</v>
      </c>
      <c r="C767" s="240" t="s">
        <v>627</v>
      </c>
      <c r="D767" s="124">
        <v>1</v>
      </c>
      <c r="E767" s="238" t="s">
        <v>11</v>
      </c>
      <c r="F767" s="116"/>
      <c r="G767" s="116"/>
      <c r="H767" s="241">
        <f>SUM(F767:G767)*D767</f>
        <v>0</v>
      </c>
      <c r="I767" s="159">
        <f t="shared" si="411"/>
        <v>0</v>
      </c>
      <c r="J767" s="159">
        <f t="shared" si="412"/>
        <v>0</v>
      </c>
      <c r="K767" s="237">
        <f t="shared" si="413"/>
        <v>0</v>
      </c>
      <c r="M767" s="33"/>
    </row>
    <row r="768" spans="1:99" s="32" customFormat="1" ht="15" x14ac:dyDescent="0.2">
      <c r="A768" s="72"/>
      <c r="B768" s="155" t="s">
        <v>258</v>
      </c>
      <c r="C768" s="240" t="s">
        <v>579</v>
      </c>
      <c r="D768" s="124">
        <v>4</v>
      </c>
      <c r="E768" s="238" t="s">
        <v>11</v>
      </c>
      <c r="F768" s="116"/>
      <c r="G768" s="116"/>
      <c r="H768" s="241">
        <f t="shared" ref="H768:H769" si="414">(F768+G768)*D768</f>
        <v>0</v>
      </c>
      <c r="I768" s="159">
        <f t="shared" si="411"/>
        <v>0</v>
      </c>
      <c r="J768" s="159">
        <f t="shared" si="412"/>
        <v>0</v>
      </c>
      <c r="K768" s="237">
        <f t="shared" si="413"/>
        <v>0</v>
      </c>
      <c r="M768" s="34"/>
    </row>
    <row r="769" spans="1:13" s="23" customFormat="1" ht="30" x14ac:dyDescent="0.2">
      <c r="A769" s="84"/>
      <c r="B769" s="210" t="s">
        <v>259</v>
      </c>
      <c r="C769" s="264" t="s">
        <v>580</v>
      </c>
      <c r="D769" s="244">
        <v>1</v>
      </c>
      <c r="E769" s="245" t="s">
        <v>458</v>
      </c>
      <c r="F769" s="128"/>
      <c r="G769" s="128"/>
      <c r="H769" s="265">
        <f t="shared" si="414"/>
        <v>0</v>
      </c>
      <c r="I769" s="159">
        <f t="shared" si="411"/>
        <v>0</v>
      </c>
      <c r="J769" s="159">
        <f t="shared" si="412"/>
        <v>0</v>
      </c>
      <c r="K769" s="247">
        <f t="shared" si="413"/>
        <v>0</v>
      </c>
      <c r="L769" s="21"/>
      <c r="M769" s="22"/>
    </row>
    <row r="770" spans="1:13" s="21" customFormat="1" ht="15.75" thickBot="1" x14ac:dyDescent="0.25">
      <c r="A770" s="129"/>
      <c r="B770" s="130"/>
      <c r="C770" s="131" t="s">
        <v>913</v>
      </c>
      <c r="D770" s="132"/>
      <c r="E770" s="131"/>
      <c r="F770" s="133">
        <f>SUMPRODUCT(D646:D769,F646:F769)</f>
        <v>0</v>
      </c>
      <c r="G770" s="133">
        <f>SUMPRODUCT(D648:D771,G646:G769)</f>
        <v>0</v>
      </c>
      <c r="H770" s="134">
        <f>SUM(H647:H769)</f>
        <v>0</v>
      </c>
      <c r="I770" s="133">
        <f>SUMPRODUCT(D646:D769,I646:I769)</f>
        <v>0</v>
      </c>
      <c r="J770" s="133">
        <f>SUMPRODUCT(D646:D769,J646:J769)</f>
        <v>0</v>
      </c>
      <c r="K770" s="134">
        <f>SUM(K647:K769)</f>
        <v>0</v>
      </c>
      <c r="M770" s="24"/>
    </row>
    <row r="771" spans="1:13" s="21" customFormat="1" ht="15.75" thickBot="1" x14ac:dyDescent="0.25">
      <c r="A771" s="211"/>
      <c r="B771" s="212"/>
      <c r="C771" s="213" t="s">
        <v>916</v>
      </c>
      <c r="D771" s="214"/>
      <c r="E771" s="213"/>
      <c r="F771" s="215">
        <f t="shared" ref="F771:K771" si="415">SUM(F770,F644)</f>
        <v>0</v>
      </c>
      <c r="G771" s="215">
        <f t="shared" si="415"/>
        <v>0</v>
      </c>
      <c r="H771" s="216">
        <f t="shared" si="415"/>
        <v>0</v>
      </c>
      <c r="I771" s="215">
        <f t="shared" si="415"/>
        <v>0</v>
      </c>
      <c r="J771" s="215">
        <f t="shared" si="415"/>
        <v>0</v>
      </c>
      <c r="K771" s="216">
        <f t="shared" si="415"/>
        <v>0</v>
      </c>
      <c r="M771" s="24"/>
    </row>
    <row r="772" spans="1:13" s="21" customFormat="1" ht="15" x14ac:dyDescent="0.2">
      <c r="A772" s="51">
        <v>4</v>
      </c>
      <c r="B772" s="52"/>
      <c r="C772" s="293" t="s">
        <v>1059</v>
      </c>
      <c r="D772" s="294"/>
      <c r="E772" s="294"/>
      <c r="F772" s="294"/>
      <c r="G772" s="294"/>
      <c r="H772" s="295"/>
      <c r="I772" s="53"/>
      <c r="J772" s="53"/>
      <c r="K772" s="54"/>
      <c r="M772" s="24"/>
    </row>
    <row r="773" spans="1:13" s="21" customFormat="1" ht="15" x14ac:dyDescent="0.2">
      <c r="A773" s="55"/>
      <c r="B773" s="56" t="s">
        <v>284</v>
      </c>
      <c r="C773" s="57" t="s">
        <v>907</v>
      </c>
      <c r="D773" s="58"/>
      <c r="E773" s="57"/>
      <c r="F773" s="59"/>
      <c r="G773" s="60"/>
      <c r="H773" s="61"/>
      <c r="I773" s="97"/>
      <c r="J773" s="63"/>
      <c r="K773" s="64"/>
      <c r="M773" s="24"/>
    </row>
    <row r="774" spans="1:13" s="21" customFormat="1" ht="15" x14ac:dyDescent="0.2">
      <c r="A774" s="65"/>
      <c r="B774" s="66" t="s">
        <v>286</v>
      </c>
      <c r="C774" s="67" t="s">
        <v>287</v>
      </c>
      <c r="D774" s="68"/>
      <c r="E774" s="67"/>
      <c r="F774" s="69"/>
      <c r="G774" s="69"/>
      <c r="H774" s="70"/>
      <c r="I774" s="98"/>
      <c r="J774" s="69"/>
      <c r="K774" s="70"/>
      <c r="M774" s="24"/>
    </row>
    <row r="775" spans="1:13" s="21" customFormat="1" ht="15" x14ac:dyDescent="0.2">
      <c r="A775" s="72"/>
      <c r="B775" s="223" t="s">
        <v>10</v>
      </c>
      <c r="C775" s="73" t="s">
        <v>288</v>
      </c>
      <c r="D775" s="224">
        <v>25</v>
      </c>
      <c r="E775" s="225" t="s">
        <v>289</v>
      </c>
      <c r="F775" s="74" t="s">
        <v>39</v>
      </c>
      <c r="G775" s="75"/>
      <c r="H775" s="76">
        <f t="shared" ref="H775" si="416">SUM(F775,G775)*D775</f>
        <v>0</v>
      </c>
      <c r="I775" s="172" t="s">
        <v>628</v>
      </c>
      <c r="J775" s="159">
        <f t="shared" ref="J775:J786" si="417">TRUNC(G775*(1+$K$4),2)</f>
        <v>0</v>
      </c>
      <c r="K775" s="237">
        <f t="shared" ref="K775:K786" si="418">SUM(I775:J775)*D775</f>
        <v>0</v>
      </c>
      <c r="M775" s="24"/>
    </row>
    <row r="776" spans="1:13" s="21" customFormat="1" ht="15" x14ac:dyDescent="0.2">
      <c r="A776" s="72"/>
      <c r="B776" s="223" t="s">
        <v>12</v>
      </c>
      <c r="C776" s="73" t="s">
        <v>290</v>
      </c>
      <c r="D776" s="224">
        <v>32</v>
      </c>
      <c r="E776" s="225" t="s">
        <v>289</v>
      </c>
      <c r="F776" s="74" t="s">
        <v>39</v>
      </c>
      <c r="G776" s="75"/>
      <c r="H776" s="76">
        <f>SUM(F776,G776)*D776</f>
        <v>0</v>
      </c>
      <c r="I776" s="172" t="s">
        <v>628</v>
      </c>
      <c r="J776" s="159">
        <f t="shared" si="417"/>
        <v>0</v>
      </c>
      <c r="K776" s="237">
        <f t="shared" si="418"/>
        <v>0</v>
      </c>
      <c r="M776" s="24"/>
    </row>
    <row r="777" spans="1:13" s="21" customFormat="1" ht="15" x14ac:dyDescent="0.2">
      <c r="A777" s="72"/>
      <c r="B777" s="223" t="s">
        <v>72</v>
      </c>
      <c r="C777" s="73" t="s">
        <v>1044</v>
      </c>
      <c r="D777" s="224">
        <v>2</v>
      </c>
      <c r="E777" s="225" t="s">
        <v>4</v>
      </c>
      <c r="F777" s="74" t="s">
        <v>39</v>
      </c>
      <c r="G777" s="75"/>
      <c r="H777" s="76">
        <f t="shared" ref="H777:H778" si="419">SUM(F777,G777)*D777</f>
        <v>0</v>
      </c>
      <c r="I777" s="236" t="s">
        <v>39</v>
      </c>
      <c r="J777" s="159">
        <f t="shared" si="417"/>
        <v>0</v>
      </c>
      <c r="K777" s="237">
        <f t="shared" si="418"/>
        <v>0</v>
      </c>
      <c r="M777" s="24"/>
    </row>
    <row r="778" spans="1:13" s="21" customFormat="1" ht="15" x14ac:dyDescent="0.2">
      <c r="A778" s="72"/>
      <c r="B778" s="223" t="s">
        <v>129</v>
      </c>
      <c r="C778" s="73" t="s">
        <v>1045</v>
      </c>
      <c r="D778" s="224">
        <v>1</v>
      </c>
      <c r="E778" s="225" t="s">
        <v>4</v>
      </c>
      <c r="F778" s="74" t="s">
        <v>39</v>
      </c>
      <c r="G778" s="75"/>
      <c r="H778" s="76">
        <f t="shared" si="419"/>
        <v>0</v>
      </c>
      <c r="I778" s="236" t="s">
        <v>39</v>
      </c>
      <c r="J778" s="159">
        <f t="shared" si="417"/>
        <v>0</v>
      </c>
      <c r="K778" s="237">
        <f t="shared" si="418"/>
        <v>0</v>
      </c>
      <c r="M778" s="24"/>
    </row>
    <row r="779" spans="1:13" s="21" customFormat="1" ht="15" x14ac:dyDescent="0.2">
      <c r="A779" s="72"/>
      <c r="B779" s="223" t="s">
        <v>128</v>
      </c>
      <c r="C779" s="73" t="s">
        <v>1046</v>
      </c>
      <c r="D779" s="224">
        <v>2</v>
      </c>
      <c r="E779" s="225" t="s">
        <v>11</v>
      </c>
      <c r="F779" s="74" t="s">
        <v>39</v>
      </c>
      <c r="G779" s="75"/>
      <c r="H779" s="76">
        <f>SUM(F779,G779)*D779</f>
        <v>0</v>
      </c>
      <c r="I779" s="172" t="s">
        <v>628</v>
      </c>
      <c r="J779" s="159">
        <f t="shared" si="417"/>
        <v>0</v>
      </c>
      <c r="K779" s="237">
        <f t="shared" si="418"/>
        <v>0</v>
      </c>
      <c r="M779" s="24"/>
    </row>
    <row r="780" spans="1:13" s="21" customFormat="1" ht="15" x14ac:dyDescent="0.2">
      <c r="A780" s="72"/>
      <c r="B780" s="223" t="s">
        <v>131</v>
      </c>
      <c r="C780" s="73" t="s">
        <v>629</v>
      </c>
      <c r="D780" s="224">
        <v>4</v>
      </c>
      <c r="E780" s="225" t="s">
        <v>289</v>
      </c>
      <c r="F780" s="74" t="s">
        <v>39</v>
      </c>
      <c r="G780" s="75"/>
      <c r="H780" s="76">
        <f t="shared" ref="H780" si="420">SUM(F780,G780)*D780</f>
        <v>0</v>
      </c>
      <c r="I780" s="172" t="s">
        <v>628</v>
      </c>
      <c r="J780" s="159">
        <f t="shared" si="417"/>
        <v>0</v>
      </c>
      <c r="K780" s="237">
        <f t="shared" si="418"/>
        <v>0</v>
      </c>
      <c r="M780" s="24"/>
    </row>
    <row r="781" spans="1:13" s="21" customFormat="1" ht="15" x14ac:dyDescent="0.2">
      <c r="A781" s="72"/>
      <c r="B781" s="223" t="s">
        <v>165</v>
      </c>
      <c r="C781" s="73" t="s">
        <v>585</v>
      </c>
      <c r="D781" s="224">
        <v>1</v>
      </c>
      <c r="E781" s="225" t="s">
        <v>11</v>
      </c>
      <c r="F781" s="74" t="s">
        <v>39</v>
      </c>
      <c r="G781" s="75"/>
      <c r="H781" s="76">
        <f>SUM(F781,G781)*D781</f>
        <v>0</v>
      </c>
      <c r="I781" s="172" t="s">
        <v>628</v>
      </c>
      <c r="J781" s="159">
        <f t="shared" si="417"/>
        <v>0</v>
      </c>
      <c r="K781" s="237">
        <f t="shared" si="418"/>
        <v>0</v>
      </c>
      <c r="M781" s="24"/>
    </row>
    <row r="782" spans="1:13" s="21" customFormat="1" ht="15" x14ac:dyDescent="0.2">
      <c r="A782" s="72"/>
      <c r="B782" s="223" t="s">
        <v>166</v>
      </c>
      <c r="C782" s="73" t="s">
        <v>1047</v>
      </c>
      <c r="D782" s="224">
        <v>84</v>
      </c>
      <c r="E782" s="225" t="s">
        <v>289</v>
      </c>
      <c r="F782" s="74" t="s">
        <v>39</v>
      </c>
      <c r="G782" s="75"/>
      <c r="H782" s="76">
        <f>SUM(F782,G782)*D782</f>
        <v>0</v>
      </c>
      <c r="I782" s="172" t="s">
        <v>628</v>
      </c>
      <c r="J782" s="159">
        <f t="shared" si="417"/>
        <v>0</v>
      </c>
      <c r="K782" s="237">
        <f t="shared" si="418"/>
        <v>0</v>
      </c>
      <c r="M782" s="24"/>
    </row>
    <row r="783" spans="1:13" s="21" customFormat="1" ht="15" x14ac:dyDescent="0.2">
      <c r="A783" s="72"/>
      <c r="B783" s="223" t="s">
        <v>167</v>
      </c>
      <c r="C783" s="73" t="s">
        <v>630</v>
      </c>
      <c r="D783" s="224">
        <v>89</v>
      </c>
      <c r="E783" s="225" t="s">
        <v>11</v>
      </c>
      <c r="F783" s="74" t="s">
        <v>39</v>
      </c>
      <c r="G783" s="75"/>
      <c r="H783" s="76">
        <f t="shared" ref="H783:H786" si="421">SUM(F783,G783)*D783</f>
        <v>0</v>
      </c>
      <c r="I783" s="172" t="s">
        <v>628</v>
      </c>
      <c r="J783" s="159">
        <f t="shared" si="417"/>
        <v>0</v>
      </c>
      <c r="K783" s="237">
        <f t="shared" si="418"/>
        <v>0</v>
      </c>
      <c r="M783" s="24"/>
    </row>
    <row r="784" spans="1:13" s="21" customFormat="1" ht="30" x14ac:dyDescent="0.2">
      <c r="A784" s="72"/>
      <c r="B784" s="223" t="s">
        <v>137</v>
      </c>
      <c r="C784" s="73" t="s">
        <v>295</v>
      </c>
      <c r="D784" s="224">
        <v>30</v>
      </c>
      <c r="E784" s="225" t="s">
        <v>296</v>
      </c>
      <c r="F784" s="74" t="s">
        <v>39</v>
      </c>
      <c r="G784" s="75"/>
      <c r="H784" s="76">
        <f t="shared" si="421"/>
        <v>0</v>
      </c>
      <c r="I784" s="172" t="s">
        <v>628</v>
      </c>
      <c r="J784" s="159">
        <f t="shared" si="417"/>
        <v>0</v>
      </c>
      <c r="K784" s="237">
        <f t="shared" si="418"/>
        <v>0</v>
      </c>
      <c r="M784" s="24"/>
    </row>
    <row r="785" spans="1:13" s="21" customFormat="1" ht="15" x14ac:dyDescent="0.2">
      <c r="A785" s="72"/>
      <c r="B785" s="223" t="s">
        <v>168</v>
      </c>
      <c r="C785" s="73" t="s">
        <v>297</v>
      </c>
      <c r="D785" s="224">
        <v>30</v>
      </c>
      <c r="E785" s="225" t="s">
        <v>296</v>
      </c>
      <c r="F785" s="74" t="s">
        <v>39</v>
      </c>
      <c r="G785" s="75"/>
      <c r="H785" s="76">
        <f t="shared" si="421"/>
        <v>0</v>
      </c>
      <c r="I785" s="172" t="s">
        <v>628</v>
      </c>
      <c r="J785" s="159">
        <f t="shared" si="417"/>
        <v>0</v>
      </c>
      <c r="K785" s="237">
        <f t="shared" si="418"/>
        <v>0</v>
      </c>
      <c r="M785" s="24"/>
    </row>
    <row r="786" spans="1:13" s="21" customFormat="1" ht="30" x14ac:dyDescent="0.2">
      <c r="A786" s="72"/>
      <c r="B786" s="223" t="s">
        <v>169</v>
      </c>
      <c r="C786" s="73" t="s">
        <v>1051</v>
      </c>
      <c r="D786" s="224">
        <v>1</v>
      </c>
      <c r="E786" s="225" t="s">
        <v>11</v>
      </c>
      <c r="F786" s="74" t="s">
        <v>39</v>
      </c>
      <c r="G786" s="75"/>
      <c r="H786" s="76">
        <f t="shared" si="421"/>
        <v>0</v>
      </c>
      <c r="I786" s="172" t="s">
        <v>628</v>
      </c>
      <c r="J786" s="159">
        <f t="shared" si="417"/>
        <v>0</v>
      </c>
      <c r="K786" s="237">
        <f t="shared" si="418"/>
        <v>0</v>
      </c>
      <c r="M786" s="24"/>
    </row>
    <row r="787" spans="1:13" s="21" customFormat="1" ht="15" x14ac:dyDescent="0.2">
      <c r="A787" s="65"/>
      <c r="B787" s="66" t="s">
        <v>298</v>
      </c>
      <c r="C787" s="67" t="s">
        <v>299</v>
      </c>
      <c r="D787" s="68"/>
      <c r="E787" s="67"/>
      <c r="F787" s="69"/>
      <c r="G787" s="69"/>
      <c r="H787" s="70"/>
      <c r="I787" s="98"/>
      <c r="J787" s="69"/>
      <c r="K787" s="70"/>
    </row>
    <row r="788" spans="1:13" s="21" customFormat="1" ht="15" x14ac:dyDescent="0.2">
      <c r="A788" s="72"/>
      <c r="B788" s="223" t="s">
        <v>14</v>
      </c>
      <c r="C788" s="73" t="s">
        <v>631</v>
      </c>
      <c r="D788" s="224">
        <v>110</v>
      </c>
      <c r="E788" s="225" t="s">
        <v>289</v>
      </c>
      <c r="F788" s="75"/>
      <c r="G788" s="75"/>
      <c r="H788" s="76">
        <f>SUM(F788,G788)*D788</f>
        <v>0</v>
      </c>
      <c r="I788" s="159">
        <f t="shared" ref="I788:I789" si="422">TRUNC(F788*(1+$K$4),2)</f>
        <v>0</v>
      </c>
      <c r="J788" s="159">
        <f t="shared" ref="J788:J789" si="423">TRUNC(G788*(1+$K$4),2)</f>
        <v>0</v>
      </c>
      <c r="K788" s="237">
        <f t="shared" ref="K788:K789" si="424">SUM(I788:J788)*D788</f>
        <v>0</v>
      </c>
      <c r="M788" s="24"/>
    </row>
    <row r="789" spans="1:13" s="21" customFormat="1" ht="15" x14ac:dyDescent="0.2">
      <c r="A789" s="72"/>
      <c r="B789" s="223" t="s">
        <v>17</v>
      </c>
      <c r="C789" s="73" t="s">
        <v>632</v>
      </c>
      <c r="D789" s="224">
        <v>11</v>
      </c>
      <c r="E789" s="225" t="s">
        <v>289</v>
      </c>
      <c r="F789" s="75"/>
      <c r="G789" s="75"/>
      <c r="H789" s="76">
        <f>SUM(F789,G789)*D789</f>
        <v>0</v>
      </c>
      <c r="I789" s="159">
        <f t="shared" si="422"/>
        <v>0</v>
      </c>
      <c r="J789" s="159">
        <f t="shared" si="423"/>
        <v>0</v>
      </c>
      <c r="K789" s="237">
        <f t="shared" si="424"/>
        <v>0</v>
      </c>
      <c r="L789" s="25"/>
      <c r="M789" s="24"/>
    </row>
    <row r="790" spans="1:13" s="21" customFormat="1" ht="15" x14ac:dyDescent="0.2">
      <c r="A790" s="65"/>
      <c r="B790" s="66" t="s">
        <v>303</v>
      </c>
      <c r="C790" s="67" t="s">
        <v>304</v>
      </c>
      <c r="D790" s="68"/>
      <c r="E790" s="67"/>
      <c r="F790" s="69"/>
      <c r="G790" s="69"/>
      <c r="H790" s="70"/>
      <c r="I790" s="98"/>
      <c r="J790" s="69"/>
      <c r="K790" s="70"/>
      <c r="M790" s="24"/>
    </row>
    <row r="791" spans="1:13" s="21" customFormat="1" ht="30" x14ac:dyDescent="0.2">
      <c r="A791" s="72"/>
      <c r="B791" s="223" t="s">
        <v>26</v>
      </c>
      <c r="C791" s="73" t="s">
        <v>975</v>
      </c>
      <c r="D791" s="224">
        <v>25</v>
      </c>
      <c r="E791" s="225" t="s">
        <v>589</v>
      </c>
      <c r="F791" s="75"/>
      <c r="G791" s="75"/>
      <c r="H791" s="76">
        <f t="shared" ref="H791:H793" si="425">SUM(F791,G791)*D791</f>
        <v>0</v>
      </c>
      <c r="I791" s="159">
        <f t="shared" ref="I791:I793" si="426">TRUNC(F791*(1+$K$4),2)</f>
        <v>0</v>
      </c>
      <c r="J791" s="159">
        <f t="shared" ref="J791:J793" si="427">TRUNC(G791*(1+$K$4),2)</f>
        <v>0</v>
      </c>
      <c r="K791" s="237">
        <f t="shared" ref="K791:K793" si="428">SUM(I791:J791)*D791</f>
        <v>0</v>
      </c>
      <c r="M791" s="24"/>
    </row>
    <row r="792" spans="1:13" s="21" customFormat="1" ht="30" x14ac:dyDescent="0.2">
      <c r="A792" s="72"/>
      <c r="B792" s="223" t="s">
        <v>27</v>
      </c>
      <c r="C792" s="73" t="s">
        <v>976</v>
      </c>
      <c r="D792" s="224">
        <v>60</v>
      </c>
      <c r="E792" s="225" t="s">
        <v>589</v>
      </c>
      <c r="F792" s="75"/>
      <c r="G792" s="75"/>
      <c r="H792" s="76">
        <f t="shared" si="425"/>
        <v>0</v>
      </c>
      <c r="I792" s="159">
        <f t="shared" si="426"/>
        <v>0</v>
      </c>
      <c r="J792" s="159">
        <f t="shared" si="427"/>
        <v>0</v>
      </c>
      <c r="K792" s="237">
        <f t="shared" si="428"/>
        <v>0</v>
      </c>
      <c r="L792" s="24"/>
      <c r="M792" s="24"/>
    </row>
    <row r="793" spans="1:13" s="21" customFormat="1" ht="15" x14ac:dyDescent="0.2">
      <c r="A793" s="72"/>
      <c r="B793" s="223" t="s">
        <v>29</v>
      </c>
      <c r="C793" s="73" t="s">
        <v>633</v>
      </c>
      <c r="D793" s="224">
        <v>6</v>
      </c>
      <c r="E793" s="225" t="s">
        <v>289</v>
      </c>
      <c r="F793" s="75"/>
      <c r="G793" s="75"/>
      <c r="H793" s="76">
        <f t="shared" si="425"/>
        <v>0</v>
      </c>
      <c r="I793" s="159">
        <f t="shared" si="426"/>
        <v>0</v>
      </c>
      <c r="J793" s="159">
        <f t="shared" si="427"/>
        <v>0</v>
      </c>
      <c r="K793" s="237">
        <f t="shared" si="428"/>
        <v>0</v>
      </c>
      <c r="M793" s="24"/>
    </row>
    <row r="794" spans="1:13" s="21" customFormat="1" ht="15" x14ac:dyDescent="0.2">
      <c r="A794" s="65"/>
      <c r="B794" s="66" t="s">
        <v>305</v>
      </c>
      <c r="C794" s="67" t="s">
        <v>306</v>
      </c>
      <c r="D794" s="68"/>
      <c r="E794" s="67"/>
      <c r="F794" s="69"/>
      <c r="G794" s="69"/>
      <c r="H794" s="70"/>
      <c r="I794" s="98"/>
      <c r="J794" s="69"/>
      <c r="K794" s="70"/>
      <c r="M794" s="24"/>
    </row>
    <row r="795" spans="1:13" s="21" customFormat="1" ht="15" x14ac:dyDescent="0.2">
      <c r="A795" s="72"/>
      <c r="B795" s="223" t="s">
        <v>43</v>
      </c>
      <c r="C795" s="73" t="s">
        <v>307</v>
      </c>
      <c r="D795" s="224">
        <v>35</v>
      </c>
      <c r="E795" s="225" t="s">
        <v>289</v>
      </c>
      <c r="F795" s="75"/>
      <c r="G795" s="75"/>
      <c r="H795" s="76">
        <f>SUM(F795,G795)*D795</f>
        <v>0</v>
      </c>
      <c r="I795" s="159">
        <f t="shared" ref="I795" si="429">TRUNC(F795*(1+$K$4),2)</f>
        <v>0</v>
      </c>
      <c r="J795" s="159">
        <f t="shared" ref="J795" si="430">TRUNC(G795*(1+$K$4),2)</f>
        <v>0</v>
      </c>
      <c r="K795" s="237">
        <f t="shared" ref="K795" si="431">SUM(I795:J795)*D795</f>
        <v>0</v>
      </c>
      <c r="M795" s="24"/>
    </row>
    <row r="796" spans="1:13" s="21" customFormat="1" ht="15" x14ac:dyDescent="0.2">
      <c r="A796" s="65"/>
      <c r="B796" s="66" t="s">
        <v>308</v>
      </c>
      <c r="C796" s="67" t="s">
        <v>309</v>
      </c>
      <c r="D796" s="68"/>
      <c r="E796" s="67"/>
      <c r="F796" s="69"/>
      <c r="G796" s="69"/>
      <c r="H796" s="70"/>
      <c r="I796" s="98"/>
      <c r="J796" s="69"/>
      <c r="K796" s="70"/>
      <c r="M796" s="24"/>
    </row>
    <row r="797" spans="1:13" s="21" customFormat="1" ht="15" x14ac:dyDescent="0.2">
      <c r="A797" s="72"/>
      <c r="B797" s="223" t="s">
        <v>57</v>
      </c>
      <c r="C797" s="73" t="s">
        <v>397</v>
      </c>
      <c r="D797" s="224">
        <v>187</v>
      </c>
      <c r="E797" s="225" t="s">
        <v>289</v>
      </c>
      <c r="F797" s="75"/>
      <c r="G797" s="75"/>
      <c r="H797" s="76">
        <f t="shared" ref="H797" si="432">SUM(F797,G797)*D797</f>
        <v>0</v>
      </c>
      <c r="I797" s="159">
        <f t="shared" ref="I797" si="433">TRUNC(F797*(1+$K$4),2)</f>
        <v>0</v>
      </c>
      <c r="J797" s="159">
        <f t="shared" ref="J797" si="434">TRUNC(G797*(1+$K$4),2)</f>
        <v>0</v>
      </c>
      <c r="K797" s="237">
        <f t="shared" ref="K797" si="435">SUM(I797:J797)*D797</f>
        <v>0</v>
      </c>
      <c r="L797" s="24"/>
      <c r="M797" s="24"/>
    </row>
    <row r="798" spans="1:13" s="21" customFormat="1" ht="15" x14ac:dyDescent="0.2">
      <c r="A798" s="65"/>
      <c r="B798" s="66" t="s">
        <v>312</v>
      </c>
      <c r="C798" s="67" t="s">
        <v>313</v>
      </c>
      <c r="D798" s="68"/>
      <c r="E798" s="67"/>
      <c r="F798" s="69"/>
      <c r="G798" s="69"/>
      <c r="H798" s="70"/>
      <c r="I798" s="98"/>
      <c r="J798" s="69"/>
      <c r="K798" s="70"/>
      <c r="M798" s="24"/>
    </row>
    <row r="799" spans="1:13" s="21" customFormat="1" ht="15" x14ac:dyDescent="0.2">
      <c r="A799" s="72"/>
      <c r="B799" s="223" t="s">
        <v>206</v>
      </c>
      <c r="C799" s="73" t="s">
        <v>314</v>
      </c>
      <c r="D799" s="77"/>
      <c r="E799" s="73"/>
      <c r="F799" s="78"/>
      <c r="G799" s="79"/>
      <c r="H799" s="80"/>
      <c r="I799" s="172"/>
      <c r="J799" s="159"/>
      <c r="K799" s="237"/>
      <c r="M799" s="24"/>
    </row>
    <row r="800" spans="1:13" s="21" customFormat="1" ht="30" x14ac:dyDescent="0.2">
      <c r="A800" s="72"/>
      <c r="B800" s="223" t="s">
        <v>315</v>
      </c>
      <c r="C800" s="73" t="s">
        <v>977</v>
      </c>
      <c r="D800" s="224">
        <v>1</v>
      </c>
      <c r="E800" s="225" t="s">
        <v>395</v>
      </c>
      <c r="F800" s="75"/>
      <c r="G800" s="75"/>
      <c r="H800" s="83">
        <f>SUM(F800,G800)*D800</f>
        <v>0</v>
      </c>
      <c r="I800" s="159">
        <f t="shared" ref="I800" si="436">TRUNC(F800*(1+$K$4),2)</f>
        <v>0</v>
      </c>
      <c r="J800" s="159">
        <f t="shared" ref="J800" si="437">TRUNC(G800*(1+$K$4),2)</f>
        <v>0</v>
      </c>
      <c r="K800" s="237">
        <f t="shared" ref="K800:K804" si="438">SUM(I800:J800)*D800</f>
        <v>0</v>
      </c>
      <c r="M800" s="24"/>
    </row>
    <row r="801" spans="1:13" s="21" customFormat="1" ht="15" x14ac:dyDescent="0.2">
      <c r="A801" s="72"/>
      <c r="B801" s="223" t="s">
        <v>207</v>
      </c>
      <c r="C801" s="73" t="s">
        <v>317</v>
      </c>
      <c r="D801" s="224"/>
      <c r="E801" s="225"/>
      <c r="F801" s="82"/>
      <c r="G801" s="82"/>
      <c r="H801" s="76"/>
      <c r="I801" s="172"/>
      <c r="J801" s="159"/>
      <c r="K801" s="237"/>
      <c r="M801" s="24"/>
    </row>
    <row r="802" spans="1:13" s="21" customFormat="1" ht="30" x14ac:dyDescent="0.2">
      <c r="A802" s="72"/>
      <c r="B802" s="223" t="s">
        <v>318</v>
      </c>
      <c r="C802" s="73" t="s">
        <v>978</v>
      </c>
      <c r="D802" s="224">
        <v>20</v>
      </c>
      <c r="E802" s="225" t="s">
        <v>289</v>
      </c>
      <c r="F802" s="75"/>
      <c r="G802" s="75"/>
      <c r="H802" s="83">
        <f>SUM(F802,G802)*D802</f>
        <v>0</v>
      </c>
      <c r="I802" s="159">
        <f t="shared" ref="I802" si="439">TRUNC(F802*(1+$K$4),2)</f>
        <v>0</v>
      </c>
      <c r="J802" s="159">
        <f t="shared" ref="J802" si="440">TRUNC(G802*(1+$K$4),2)</f>
        <v>0</v>
      </c>
      <c r="K802" s="237">
        <f t="shared" si="438"/>
        <v>0</v>
      </c>
      <c r="M802" s="24"/>
    </row>
    <row r="803" spans="1:13" s="21" customFormat="1" ht="15" x14ac:dyDescent="0.2">
      <c r="A803" s="72"/>
      <c r="B803" s="223" t="s">
        <v>320</v>
      </c>
      <c r="C803" s="73" t="s">
        <v>321</v>
      </c>
      <c r="D803" s="224"/>
      <c r="E803" s="225"/>
      <c r="F803" s="82"/>
      <c r="G803" s="82"/>
      <c r="H803" s="83"/>
      <c r="I803" s="172"/>
      <c r="J803" s="159"/>
      <c r="K803" s="237"/>
      <c r="M803" s="24"/>
    </row>
    <row r="804" spans="1:13" s="21" customFormat="1" ht="15" x14ac:dyDescent="0.2">
      <c r="A804" s="72"/>
      <c r="B804" s="223" t="s">
        <v>208</v>
      </c>
      <c r="C804" s="73" t="s">
        <v>979</v>
      </c>
      <c r="D804" s="224">
        <v>1</v>
      </c>
      <c r="E804" s="225" t="s">
        <v>395</v>
      </c>
      <c r="F804" s="75"/>
      <c r="G804" s="75"/>
      <c r="H804" s="76">
        <f>SUM(F804,G804)*D804</f>
        <v>0</v>
      </c>
      <c r="I804" s="159">
        <f t="shared" ref="I804:I806" si="441">TRUNC(F804*(1+$K$4),2)</f>
        <v>0</v>
      </c>
      <c r="J804" s="159">
        <f t="shared" ref="J804:J806" si="442">TRUNC(G804*(1+$K$4),2)</f>
        <v>0</v>
      </c>
      <c r="K804" s="237">
        <f t="shared" si="438"/>
        <v>0</v>
      </c>
      <c r="M804" s="24"/>
    </row>
    <row r="805" spans="1:13" s="21" customFormat="1" ht="30" x14ac:dyDescent="0.2">
      <c r="A805" s="72"/>
      <c r="B805" s="223" t="s">
        <v>209</v>
      </c>
      <c r="C805" s="73" t="s">
        <v>1048</v>
      </c>
      <c r="D805" s="224">
        <v>2</v>
      </c>
      <c r="E805" s="225" t="s">
        <v>395</v>
      </c>
      <c r="F805" s="75"/>
      <c r="G805" s="75"/>
      <c r="H805" s="83">
        <f>SUM(F805,G805)*D805</f>
        <v>0</v>
      </c>
      <c r="I805" s="159">
        <f t="shared" si="441"/>
        <v>0</v>
      </c>
      <c r="J805" s="159">
        <f t="shared" si="442"/>
        <v>0</v>
      </c>
      <c r="K805" s="237">
        <f t="shared" ref="K805:K806" si="443">SUM(I805:J805)*D805</f>
        <v>0</v>
      </c>
      <c r="M805" s="24"/>
    </row>
    <row r="806" spans="1:13" s="32" customFormat="1" ht="30" x14ac:dyDescent="0.2">
      <c r="A806" s="72"/>
      <c r="B806" s="223" t="s">
        <v>210</v>
      </c>
      <c r="C806" s="73" t="s">
        <v>1049</v>
      </c>
      <c r="D806" s="224">
        <v>1</v>
      </c>
      <c r="E806" s="225" t="s">
        <v>395</v>
      </c>
      <c r="F806" s="75"/>
      <c r="G806" s="75"/>
      <c r="H806" s="83">
        <f>SUM(F806,G806)*D806</f>
        <v>0</v>
      </c>
      <c r="I806" s="159">
        <f t="shared" si="441"/>
        <v>0</v>
      </c>
      <c r="J806" s="159">
        <f t="shared" si="442"/>
        <v>0</v>
      </c>
      <c r="K806" s="237">
        <f t="shared" si="443"/>
        <v>0</v>
      </c>
      <c r="M806" s="34"/>
    </row>
    <row r="807" spans="1:13" s="21" customFormat="1" ht="15" x14ac:dyDescent="0.2">
      <c r="A807" s="65"/>
      <c r="B807" s="66" t="s">
        <v>324</v>
      </c>
      <c r="C807" s="67" t="s">
        <v>325</v>
      </c>
      <c r="D807" s="68"/>
      <c r="E807" s="67"/>
      <c r="F807" s="69"/>
      <c r="G807" s="69"/>
      <c r="H807" s="70"/>
      <c r="I807" s="98"/>
      <c r="J807" s="69"/>
      <c r="K807" s="70"/>
      <c r="M807" s="24"/>
    </row>
    <row r="808" spans="1:13" s="21" customFormat="1" ht="15" x14ac:dyDescent="0.2">
      <c r="A808" s="72"/>
      <c r="B808" s="223" t="s">
        <v>77</v>
      </c>
      <c r="C808" s="73" t="s">
        <v>399</v>
      </c>
      <c r="D808" s="224">
        <v>187</v>
      </c>
      <c r="E808" s="225" t="s">
        <v>289</v>
      </c>
      <c r="F808" s="75"/>
      <c r="G808" s="75"/>
      <c r="H808" s="76">
        <f>SUM(F808,G808)*D808</f>
        <v>0</v>
      </c>
      <c r="I808" s="159">
        <f t="shared" ref="I808:I812" si="444">TRUNC(F808*(1+$K$4),2)</f>
        <v>0</v>
      </c>
      <c r="J808" s="159">
        <f t="shared" ref="J808:J812" si="445">TRUNC(G808*(1+$K$4),2)</f>
        <v>0</v>
      </c>
      <c r="K808" s="237">
        <f t="shared" ref="K808:K812" si="446">SUM(I808:J808)*D808</f>
        <v>0</v>
      </c>
      <c r="M808" s="24"/>
    </row>
    <row r="809" spans="1:13" s="21" customFormat="1" ht="15" x14ac:dyDescent="0.2">
      <c r="A809" s="72"/>
      <c r="B809" s="223" t="s">
        <v>78</v>
      </c>
      <c r="C809" s="73" t="s">
        <v>400</v>
      </c>
      <c r="D809" s="224">
        <v>110</v>
      </c>
      <c r="E809" s="225" t="s">
        <v>289</v>
      </c>
      <c r="F809" s="75"/>
      <c r="G809" s="75"/>
      <c r="H809" s="76">
        <f>SUM(F809,G809)*D809</f>
        <v>0</v>
      </c>
      <c r="I809" s="159">
        <f t="shared" si="444"/>
        <v>0</v>
      </c>
      <c r="J809" s="159">
        <f t="shared" si="445"/>
        <v>0</v>
      </c>
      <c r="K809" s="237">
        <f t="shared" si="446"/>
        <v>0</v>
      </c>
      <c r="M809" s="24"/>
    </row>
    <row r="810" spans="1:13" s="21" customFormat="1" ht="30" x14ac:dyDescent="0.2">
      <c r="A810" s="72"/>
      <c r="B810" s="223" t="s">
        <v>80</v>
      </c>
      <c r="C810" s="73" t="s">
        <v>401</v>
      </c>
      <c r="D810" s="224">
        <v>235</v>
      </c>
      <c r="E810" s="225" t="s">
        <v>289</v>
      </c>
      <c r="F810" s="75"/>
      <c r="G810" s="75"/>
      <c r="H810" s="76">
        <f>SUM(F810,G810)*D810</f>
        <v>0</v>
      </c>
      <c r="I810" s="159">
        <f t="shared" si="444"/>
        <v>0</v>
      </c>
      <c r="J810" s="159">
        <f t="shared" si="445"/>
        <v>0</v>
      </c>
      <c r="K810" s="237">
        <f t="shared" si="446"/>
        <v>0</v>
      </c>
      <c r="M810" s="24"/>
    </row>
    <row r="811" spans="1:13" s="21" customFormat="1" ht="15" x14ac:dyDescent="0.2">
      <c r="A811" s="72"/>
      <c r="B811" s="223" t="s">
        <v>82</v>
      </c>
      <c r="C811" s="73" t="s">
        <v>328</v>
      </c>
      <c r="D811" s="224">
        <v>22</v>
      </c>
      <c r="E811" s="225" t="s">
        <v>289</v>
      </c>
      <c r="F811" s="75"/>
      <c r="G811" s="75"/>
      <c r="H811" s="76">
        <f>SUM(F811,G811)*D811</f>
        <v>0</v>
      </c>
      <c r="I811" s="159">
        <f t="shared" si="444"/>
        <v>0</v>
      </c>
      <c r="J811" s="159">
        <f t="shared" si="445"/>
        <v>0</v>
      </c>
      <c r="K811" s="237">
        <f t="shared" si="446"/>
        <v>0</v>
      </c>
      <c r="M811" s="24"/>
    </row>
    <row r="812" spans="1:13" s="21" customFormat="1" ht="15" x14ac:dyDescent="0.2">
      <c r="A812" s="84"/>
      <c r="B812" s="85" t="s">
        <v>84</v>
      </c>
      <c r="C812" s="86" t="s">
        <v>1005</v>
      </c>
      <c r="D812" s="87">
        <v>26</v>
      </c>
      <c r="E812" s="88" t="s">
        <v>289</v>
      </c>
      <c r="F812" s="89"/>
      <c r="G812" s="89"/>
      <c r="H812" s="90">
        <f>SUM(F812,G812)*D812</f>
        <v>0</v>
      </c>
      <c r="I812" s="159">
        <f t="shared" si="444"/>
        <v>0</v>
      </c>
      <c r="J812" s="159">
        <f t="shared" si="445"/>
        <v>0</v>
      </c>
      <c r="K812" s="247">
        <f t="shared" si="446"/>
        <v>0</v>
      </c>
      <c r="M812" s="24"/>
    </row>
    <row r="813" spans="1:13" s="21" customFormat="1" ht="15" x14ac:dyDescent="0.2">
      <c r="A813" s="140"/>
      <c r="B813" s="141"/>
      <c r="C813" s="142" t="s">
        <v>329</v>
      </c>
      <c r="D813" s="143"/>
      <c r="E813" s="142"/>
      <c r="F813" s="95">
        <f>SUMPRODUCT(F774:F812,D774:D812)</f>
        <v>0</v>
      </c>
      <c r="G813" s="95">
        <f>SUMPRODUCT(G774:G812,D774:D812)</f>
        <v>0</v>
      </c>
      <c r="H813" s="96">
        <f>SUM(H774:H812)</f>
        <v>0</v>
      </c>
      <c r="I813" s="95">
        <f>SUMPRODUCT(I774:I812,D774:D812)</f>
        <v>0</v>
      </c>
      <c r="J813" s="95">
        <f>SUMPRODUCT(J774:J812,D774:D812)</f>
        <v>0</v>
      </c>
      <c r="K813" s="96">
        <f>SUM(K774:K812)</f>
        <v>0</v>
      </c>
      <c r="M813" s="24"/>
    </row>
    <row r="814" spans="1:13" s="21" customFormat="1" ht="15" x14ac:dyDescent="0.2">
      <c r="A814" s="55"/>
      <c r="B814" s="56" t="s">
        <v>330</v>
      </c>
      <c r="C814" s="57" t="s">
        <v>331</v>
      </c>
      <c r="D814" s="58"/>
      <c r="E814" s="57"/>
      <c r="F814" s="59"/>
      <c r="G814" s="60"/>
      <c r="H814" s="61"/>
      <c r="I814" s="97"/>
      <c r="J814" s="63"/>
      <c r="K814" s="64"/>
      <c r="M814" s="24"/>
    </row>
    <row r="815" spans="1:13" s="21" customFormat="1" ht="15" x14ac:dyDescent="0.2">
      <c r="A815" s="65"/>
      <c r="B815" s="66" t="s">
        <v>286</v>
      </c>
      <c r="C815" s="67" t="s">
        <v>332</v>
      </c>
      <c r="D815" s="68"/>
      <c r="E815" s="67"/>
      <c r="F815" s="69"/>
      <c r="G815" s="69"/>
      <c r="H815" s="70"/>
      <c r="I815" s="98"/>
      <c r="J815" s="69"/>
      <c r="K815" s="70"/>
      <c r="M815" s="24"/>
    </row>
    <row r="816" spans="1:13" s="21" customFormat="1" ht="15" x14ac:dyDescent="0.2">
      <c r="A816" s="72"/>
      <c r="B816" s="223" t="s">
        <v>10</v>
      </c>
      <c r="C816" s="73" t="s">
        <v>333</v>
      </c>
      <c r="D816" s="224">
        <v>6</v>
      </c>
      <c r="E816" s="225" t="s">
        <v>11</v>
      </c>
      <c r="F816" s="75"/>
      <c r="G816" s="75"/>
      <c r="H816" s="76">
        <f t="shared" ref="H816" si="447">SUM(F816,G816)*D816</f>
        <v>0</v>
      </c>
      <c r="I816" s="159">
        <f t="shared" ref="I816" si="448">TRUNC(F816*(1+$K$4),2)</f>
        <v>0</v>
      </c>
      <c r="J816" s="159">
        <f t="shared" ref="J816" si="449">TRUNC(G816*(1+$K$4),2)</f>
        <v>0</v>
      </c>
      <c r="K816" s="237">
        <f t="shared" ref="K816" si="450">SUM(I816:J816)*D816</f>
        <v>0</v>
      </c>
      <c r="M816" s="24"/>
    </row>
    <row r="817" spans="1:13" s="21" customFormat="1" ht="15" x14ac:dyDescent="0.2">
      <c r="A817" s="72"/>
      <c r="B817" s="223" t="s">
        <v>12</v>
      </c>
      <c r="C817" s="73" t="s">
        <v>403</v>
      </c>
      <c r="D817" s="224"/>
      <c r="E817" s="225"/>
      <c r="F817" s="82"/>
      <c r="G817" s="82"/>
      <c r="H817" s="83"/>
      <c r="I817" s="172"/>
      <c r="J817" s="159"/>
      <c r="K817" s="237"/>
      <c r="M817" s="24"/>
    </row>
    <row r="818" spans="1:13" s="21" customFormat="1" ht="15" x14ac:dyDescent="0.2">
      <c r="A818" s="72"/>
      <c r="B818" s="223" t="s">
        <v>351</v>
      </c>
      <c r="C818" s="73" t="s">
        <v>1006</v>
      </c>
      <c r="D818" s="224">
        <v>37</v>
      </c>
      <c r="E818" s="225" t="s">
        <v>289</v>
      </c>
      <c r="F818" s="75"/>
      <c r="G818" s="75"/>
      <c r="H818" s="83">
        <f>SUM(F818,G818)*D818</f>
        <v>0</v>
      </c>
      <c r="I818" s="159">
        <f t="shared" ref="I818:I822" si="451">TRUNC(F818*(1+$K$4),2)</f>
        <v>0</v>
      </c>
      <c r="J818" s="159">
        <f t="shared" ref="J818:J822" si="452">TRUNC(G818*(1+$K$4),2)</f>
        <v>0</v>
      </c>
      <c r="K818" s="237">
        <f t="shared" ref="K818:K822" si="453">SUM(I818:J818)*D818</f>
        <v>0</v>
      </c>
      <c r="M818" s="24"/>
    </row>
    <row r="819" spans="1:13" s="32" customFormat="1" ht="15" x14ac:dyDescent="0.2">
      <c r="A819" s="72"/>
      <c r="B819" s="223" t="s">
        <v>353</v>
      </c>
      <c r="C819" s="73" t="s">
        <v>1007</v>
      </c>
      <c r="D819" s="224">
        <v>1</v>
      </c>
      <c r="E819" s="225" t="s">
        <v>395</v>
      </c>
      <c r="F819" s="75"/>
      <c r="G819" s="75"/>
      <c r="H819" s="83">
        <f>SUM(F819,G819)*D819</f>
        <v>0</v>
      </c>
      <c r="I819" s="159">
        <f t="shared" si="451"/>
        <v>0</v>
      </c>
      <c r="J819" s="159">
        <f t="shared" si="452"/>
        <v>0</v>
      </c>
      <c r="K819" s="237">
        <f t="shared" si="453"/>
        <v>0</v>
      </c>
      <c r="M819" s="34"/>
    </row>
    <row r="820" spans="1:13" s="21" customFormat="1" ht="30" x14ac:dyDescent="0.2">
      <c r="A820" s="72"/>
      <c r="B820" s="223" t="s">
        <v>355</v>
      </c>
      <c r="C820" s="73" t="s">
        <v>1008</v>
      </c>
      <c r="D820" s="224">
        <v>2</v>
      </c>
      <c r="E820" s="225" t="s">
        <v>395</v>
      </c>
      <c r="F820" s="75"/>
      <c r="G820" s="75"/>
      <c r="H820" s="83">
        <f>SUM(F820,G820)*D820</f>
        <v>0</v>
      </c>
      <c r="I820" s="159">
        <f t="shared" si="451"/>
        <v>0</v>
      </c>
      <c r="J820" s="159">
        <f t="shared" si="452"/>
        <v>0</v>
      </c>
      <c r="K820" s="237">
        <f t="shared" si="453"/>
        <v>0</v>
      </c>
      <c r="M820" s="24"/>
    </row>
    <row r="821" spans="1:13" s="21" customFormat="1" ht="45" x14ac:dyDescent="0.2">
      <c r="A821" s="72"/>
      <c r="B821" s="223" t="s">
        <v>72</v>
      </c>
      <c r="C821" s="73" t="s">
        <v>1009</v>
      </c>
      <c r="D821" s="224">
        <v>35</v>
      </c>
      <c r="E821" s="225" t="s">
        <v>289</v>
      </c>
      <c r="F821" s="75"/>
      <c r="G821" s="75"/>
      <c r="H821" s="76">
        <f t="shared" ref="H821:H822" si="454">SUM(F821,G821)*D821</f>
        <v>0</v>
      </c>
      <c r="I821" s="159">
        <f t="shared" si="451"/>
        <v>0</v>
      </c>
      <c r="J821" s="159">
        <f t="shared" si="452"/>
        <v>0</v>
      </c>
      <c r="K821" s="237">
        <f t="shared" si="453"/>
        <v>0</v>
      </c>
      <c r="M821" s="24"/>
    </row>
    <row r="822" spans="1:13" s="21" customFormat="1" ht="15" x14ac:dyDescent="0.2">
      <c r="A822" s="72"/>
      <c r="B822" s="223" t="s">
        <v>129</v>
      </c>
      <c r="C822" s="73" t="s">
        <v>404</v>
      </c>
      <c r="D822" s="224">
        <v>1</v>
      </c>
      <c r="E822" s="225" t="s">
        <v>395</v>
      </c>
      <c r="F822" s="75"/>
      <c r="G822" s="75"/>
      <c r="H822" s="76">
        <f t="shared" si="454"/>
        <v>0</v>
      </c>
      <c r="I822" s="159">
        <f t="shared" si="451"/>
        <v>0</v>
      </c>
      <c r="J822" s="159">
        <f t="shared" si="452"/>
        <v>0</v>
      </c>
      <c r="K822" s="237">
        <f t="shared" si="453"/>
        <v>0</v>
      </c>
      <c r="M822" s="24"/>
    </row>
    <row r="823" spans="1:13" s="21" customFormat="1" ht="15" x14ac:dyDescent="0.2">
      <c r="A823" s="65"/>
      <c r="B823" s="66" t="s">
        <v>298</v>
      </c>
      <c r="C823" s="67" t="s">
        <v>405</v>
      </c>
      <c r="D823" s="68"/>
      <c r="E823" s="67"/>
      <c r="F823" s="69"/>
      <c r="G823" s="69"/>
      <c r="H823" s="70"/>
      <c r="I823" s="98"/>
      <c r="J823" s="69"/>
      <c r="K823" s="70"/>
      <c r="M823" s="24"/>
    </row>
    <row r="824" spans="1:13" s="21" customFormat="1" ht="15" x14ac:dyDescent="0.2">
      <c r="A824" s="72"/>
      <c r="B824" s="223" t="s">
        <v>14</v>
      </c>
      <c r="C824" s="73" t="s">
        <v>406</v>
      </c>
      <c r="D824" s="224">
        <v>8</v>
      </c>
      <c r="E824" s="225" t="s">
        <v>289</v>
      </c>
      <c r="F824" s="75"/>
      <c r="G824" s="75"/>
      <c r="H824" s="76">
        <f>SUM(F824,G824)*D824</f>
        <v>0</v>
      </c>
      <c r="I824" s="159">
        <f t="shared" ref="I824:I825" si="455">TRUNC(F824*(1+$K$4),2)</f>
        <v>0</v>
      </c>
      <c r="J824" s="159">
        <f t="shared" ref="J824:J825" si="456">TRUNC(G824*(1+$K$4),2)</f>
        <v>0</v>
      </c>
      <c r="K824" s="237">
        <f t="shared" ref="K824:K825" si="457">SUM(I824:J824)*D824</f>
        <v>0</v>
      </c>
      <c r="M824" s="24"/>
    </row>
    <row r="825" spans="1:13" s="21" customFormat="1" ht="15" x14ac:dyDescent="0.2">
      <c r="A825" s="84"/>
      <c r="B825" s="85" t="s">
        <v>17</v>
      </c>
      <c r="C825" s="86" t="s">
        <v>407</v>
      </c>
      <c r="D825" s="87">
        <v>35</v>
      </c>
      <c r="E825" s="88" t="s">
        <v>289</v>
      </c>
      <c r="F825" s="89"/>
      <c r="G825" s="89"/>
      <c r="H825" s="90">
        <f>SUM(F825,G825)*D825</f>
        <v>0</v>
      </c>
      <c r="I825" s="159">
        <f t="shared" si="455"/>
        <v>0</v>
      </c>
      <c r="J825" s="159">
        <f t="shared" si="456"/>
        <v>0</v>
      </c>
      <c r="K825" s="247">
        <f t="shared" si="457"/>
        <v>0</v>
      </c>
      <c r="M825" s="24"/>
    </row>
    <row r="826" spans="1:13" s="21" customFormat="1" ht="15" x14ac:dyDescent="0.2">
      <c r="A826" s="140"/>
      <c r="B826" s="141"/>
      <c r="C826" s="142" t="s">
        <v>908</v>
      </c>
      <c r="D826" s="143"/>
      <c r="E826" s="142"/>
      <c r="F826" s="95">
        <f>SUMPRODUCT(F816:F825,D816:D825)</f>
        <v>0</v>
      </c>
      <c r="G826" s="95">
        <f>SUMPRODUCT(G816:G825,D816:D825)</f>
        <v>0</v>
      </c>
      <c r="H826" s="96">
        <f>SUM(H816:H825)</f>
        <v>0</v>
      </c>
      <c r="I826" s="95">
        <f>SUMPRODUCT(I816:I825,D816:D825)</f>
        <v>0</v>
      </c>
      <c r="J826" s="95">
        <f>SUMPRODUCT(J816:J825,D816:D825)</f>
        <v>0</v>
      </c>
      <c r="K826" s="96">
        <f>SUM(K816:K825)</f>
        <v>0</v>
      </c>
      <c r="M826" s="24"/>
    </row>
    <row r="827" spans="1:13" s="21" customFormat="1" ht="15" x14ac:dyDescent="0.2">
      <c r="A827" s="55"/>
      <c r="B827" s="56" t="s">
        <v>334</v>
      </c>
      <c r="C827" s="57" t="s">
        <v>335</v>
      </c>
      <c r="D827" s="58"/>
      <c r="E827" s="57"/>
      <c r="F827" s="59"/>
      <c r="G827" s="60"/>
      <c r="H827" s="61"/>
      <c r="I827" s="97"/>
      <c r="J827" s="63"/>
      <c r="K827" s="64"/>
      <c r="M827" s="24"/>
    </row>
    <row r="828" spans="1:13" s="21" customFormat="1" ht="15" x14ac:dyDescent="0.2">
      <c r="A828" s="65"/>
      <c r="B828" s="66">
        <v>2</v>
      </c>
      <c r="C828" s="67" t="s">
        <v>336</v>
      </c>
      <c r="D828" s="68"/>
      <c r="E828" s="67"/>
      <c r="F828" s="69"/>
      <c r="G828" s="69"/>
      <c r="H828" s="70"/>
      <c r="I828" s="98"/>
      <c r="J828" s="69"/>
      <c r="K828" s="70"/>
      <c r="M828" s="24"/>
    </row>
    <row r="829" spans="1:13" s="21" customFormat="1" ht="15" x14ac:dyDescent="0.2">
      <c r="A829" s="72"/>
      <c r="B829" s="223" t="s">
        <v>14</v>
      </c>
      <c r="C829" s="99" t="s">
        <v>337</v>
      </c>
      <c r="D829" s="100"/>
      <c r="E829" s="99"/>
      <c r="F829" s="101"/>
      <c r="G829" s="101"/>
      <c r="H829" s="102"/>
      <c r="I829" s="172"/>
      <c r="J829" s="159"/>
      <c r="K829" s="237"/>
      <c r="M829" s="24"/>
    </row>
    <row r="830" spans="1:13" s="21" customFormat="1" ht="15" x14ac:dyDescent="0.2">
      <c r="A830" s="72"/>
      <c r="B830" s="223" t="s">
        <v>409</v>
      </c>
      <c r="C830" s="99" t="s">
        <v>339</v>
      </c>
      <c r="D830" s="224">
        <v>19</v>
      </c>
      <c r="E830" s="225" t="s">
        <v>11</v>
      </c>
      <c r="F830" s="104"/>
      <c r="G830" s="104"/>
      <c r="H830" s="76">
        <f t="shared" ref="H830:H833" si="458">SUM(F830,G830)*D830</f>
        <v>0</v>
      </c>
      <c r="I830" s="159">
        <f t="shared" ref="I830:I833" si="459">TRUNC(F830*(1+$K$4),2)</f>
        <v>0</v>
      </c>
      <c r="J830" s="159">
        <f t="shared" ref="J830:J833" si="460">TRUNC(G830*(1+$K$4),2)</f>
        <v>0</v>
      </c>
      <c r="K830" s="237">
        <f t="shared" ref="K830:K850" si="461">SUM(I830:J830)*D830</f>
        <v>0</v>
      </c>
      <c r="M830" s="24"/>
    </row>
    <row r="831" spans="1:13" s="21" customFormat="1" ht="15" x14ac:dyDescent="0.2">
      <c r="A831" s="72"/>
      <c r="B831" s="223" t="s">
        <v>410</v>
      </c>
      <c r="C831" s="99" t="s">
        <v>345</v>
      </c>
      <c r="D831" s="224">
        <v>2</v>
      </c>
      <c r="E831" s="225" t="s">
        <v>11</v>
      </c>
      <c r="F831" s="104"/>
      <c r="G831" s="104"/>
      <c r="H831" s="76">
        <f>SUM(F832,G831)*D831</f>
        <v>0</v>
      </c>
      <c r="I831" s="159">
        <f t="shared" si="459"/>
        <v>0</v>
      </c>
      <c r="J831" s="159">
        <f t="shared" si="460"/>
        <v>0</v>
      </c>
      <c r="K831" s="237">
        <f t="shared" si="461"/>
        <v>0</v>
      </c>
      <c r="M831" s="24"/>
    </row>
    <row r="832" spans="1:13" s="21" customFormat="1" ht="15" x14ac:dyDescent="0.2">
      <c r="A832" s="72"/>
      <c r="B832" s="223" t="s">
        <v>411</v>
      </c>
      <c r="C832" s="99" t="s">
        <v>347</v>
      </c>
      <c r="D832" s="224">
        <v>2</v>
      </c>
      <c r="E832" s="225" t="s">
        <v>11</v>
      </c>
      <c r="F832" s="104"/>
      <c r="G832" s="104"/>
      <c r="H832" s="76">
        <f>SUM(F833,G832)*D832</f>
        <v>0</v>
      </c>
      <c r="I832" s="159">
        <f t="shared" si="459"/>
        <v>0</v>
      </c>
      <c r="J832" s="159">
        <f t="shared" si="460"/>
        <v>0</v>
      </c>
      <c r="K832" s="237">
        <f t="shared" si="461"/>
        <v>0</v>
      </c>
      <c r="M832" s="24"/>
    </row>
    <row r="833" spans="1:99" s="21" customFormat="1" ht="15" x14ac:dyDescent="0.2">
      <c r="A833" s="72"/>
      <c r="B833" s="223" t="s">
        <v>412</v>
      </c>
      <c r="C833" s="99" t="s">
        <v>349</v>
      </c>
      <c r="D833" s="224">
        <v>1</v>
      </c>
      <c r="E833" s="225" t="s">
        <v>11</v>
      </c>
      <c r="F833" s="104"/>
      <c r="G833" s="104"/>
      <c r="H833" s="76">
        <f t="shared" si="458"/>
        <v>0</v>
      </c>
      <c r="I833" s="159">
        <f t="shared" si="459"/>
        <v>0</v>
      </c>
      <c r="J833" s="159">
        <f t="shared" si="460"/>
        <v>0</v>
      </c>
      <c r="K833" s="237">
        <f t="shared" si="461"/>
        <v>0</v>
      </c>
      <c r="M833" s="24"/>
    </row>
    <row r="834" spans="1:99" s="21" customFormat="1" ht="45" x14ac:dyDescent="0.2">
      <c r="A834" s="72"/>
      <c r="B834" s="223" t="s">
        <v>17</v>
      </c>
      <c r="C834" s="99" t="s">
        <v>350</v>
      </c>
      <c r="D834" s="105"/>
      <c r="E834" s="106"/>
      <c r="F834" s="107"/>
      <c r="G834" s="107"/>
      <c r="H834" s="76"/>
      <c r="I834" s="172"/>
      <c r="J834" s="159"/>
      <c r="K834" s="237"/>
      <c r="M834" s="24"/>
    </row>
    <row r="835" spans="1:99" s="21" customFormat="1" ht="15" x14ac:dyDescent="0.2">
      <c r="A835" s="72"/>
      <c r="B835" s="223" t="s">
        <v>234</v>
      </c>
      <c r="C835" s="99" t="s">
        <v>418</v>
      </c>
      <c r="D835" s="224">
        <v>1</v>
      </c>
      <c r="E835" s="225" t="s">
        <v>11</v>
      </c>
      <c r="F835" s="104"/>
      <c r="G835" s="104"/>
      <c r="H835" s="76">
        <f t="shared" ref="H835:H841" si="462">SUM(F835,G835)*D835</f>
        <v>0</v>
      </c>
      <c r="I835" s="159">
        <f t="shared" ref="I835:I841" si="463">TRUNC(F835*(1+$K$4),2)</f>
        <v>0</v>
      </c>
      <c r="J835" s="159">
        <f t="shared" ref="J835:J841" si="464">TRUNC(G835*(1+$K$4),2)</f>
        <v>0</v>
      </c>
      <c r="K835" s="237">
        <f t="shared" si="461"/>
        <v>0</v>
      </c>
      <c r="M835" s="24"/>
    </row>
    <row r="836" spans="1:99" s="21" customFormat="1" ht="15" x14ac:dyDescent="0.2">
      <c r="A836" s="72"/>
      <c r="B836" s="223" t="s">
        <v>235</v>
      </c>
      <c r="C836" s="99" t="s">
        <v>420</v>
      </c>
      <c r="D836" s="224">
        <v>1</v>
      </c>
      <c r="E836" s="225" t="s">
        <v>11</v>
      </c>
      <c r="F836" s="104"/>
      <c r="G836" s="104"/>
      <c r="H836" s="76">
        <f t="shared" si="462"/>
        <v>0</v>
      </c>
      <c r="I836" s="159">
        <f t="shared" si="463"/>
        <v>0</v>
      </c>
      <c r="J836" s="159">
        <f t="shared" si="464"/>
        <v>0</v>
      </c>
      <c r="K836" s="237">
        <f t="shared" si="461"/>
        <v>0</v>
      </c>
      <c r="M836" s="24"/>
    </row>
    <row r="837" spans="1:99" s="21" customFormat="1" ht="15" x14ac:dyDescent="0.2">
      <c r="A837" s="72"/>
      <c r="B837" s="223" t="s">
        <v>415</v>
      </c>
      <c r="C837" s="99" t="s">
        <v>634</v>
      </c>
      <c r="D837" s="224">
        <v>4</v>
      </c>
      <c r="E837" s="225" t="s">
        <v>11</v>
      </c>
      <c r="F837" s="104"/>
      <c r="G837" s="104"/>
      <c r="H837" s="76">
        <f t="shared" si="462"/>
        <v>0</v>
      </c>
      <c r="I837" s="159">
        <f t="shared" si="463"/>
        <v>0</v>
      </c>
      <c r="J837" s="159">
        <f t="shared" si="464"/>
        <v>0</v>
      </c>
      <c r="K837" s="237">
        <f t="shared" si="461"/>
        <v>0</v>
      </c>
      <c r="M837" s="24"/>
    </row>
    <row r="838" spans="1:99" s="21" customFormat="1" ht="15" x14ac:dyDescent="0.2">
      <c r="A838" s="72"/>
      <c r="B838" s="223" t="s">
        <v>416</v>
      </c>
      <c r="C838" s="99" t="s">
        <v>352</v>
      </c>
      <c r="D838" s="224">
        <v>1</v>
      </c>
      <c r="E838" s="225" t="s">
        <v>11</v>
      </c>
      <c r="F838" s="104"/>
      <c r="G838" s="104"/>
      <c r="H838" s="76">
        <f t="shared" si="462"/>
        <v>0</v>
      </c>
      <c r="I838" s="159">
        <f t="shared" si="463"/>
        <v>0</v>
      </c>
      <c r="J838" s="159">
        <f t="shared" si="464"/>
        <v>0</v>
      </c>
      <c r="K838" s="237">
        <f t="shared" si="461"/>
        <v>0</v>
      </c>
      <c r="M838" s="24"/>
    </row>
    <row r="839" spans="1:99" s="21" customFormat="1" ht="15" x14ac:dyDescent="0.2">
      <c r="A839" s="72"/>
      <c r="B839" s="223" t="s">
        <v>417</v>
      </c>
      <c r="C839" s="99" t="s">
        <v>354</v>
      </c>
      <c r="D839" s="224">
        <v>3</v>
      </c>
      <c r="E839" s="225" t="s">
        <v>11</v>
      </c>
      <c r="F839" s="104"/>
      <c r="G839" s="104"/>
      <c r="H839" s="76">
        <f t="shared" si="462"/>
        <v>0</v>
      </c>
      <c r="I839" s="159">
        <f t="shared" si="463"/>
        <v>0</v>
      </c>
      <c r="J839" s="159">
        <f t="shared" si="464"/>
        <v>0</v>
      </c>
      <c r="K839" s="237">
        <f t="shared" si="461"/>
        <v>0</v>
      </c>
      <c r="M839" s="24"/>
    </row>
    <row r="840" spans="1:99" s="21" customFormat="1" ht="15" x14ac:dyDescent="0.2">
      <c r="A840" s="72"/>
      <c r="B840" s="223" t="s">
        <v>419</v>
      </c>
      <c r="C840" s="99" t="s">
        <v>358</v>
      </c>
      <c r="D840" s="224">
        <v>1</v>
      </c>
      <c r="E840" s="225" t="s">
        <v>11</v>
      </c>
      <c r="F840" s="104"/>
      <c r="G840" s="104"/>
      <c r="H840" s="76">
        <f t="shared" si="462"/>
        <v>0</v>
      </c>
      <c r="I840" s="159">
        <f t="shared" si="463"/>
        <v>0</v>
      </c>
      <c r="J840" s="159">
        <f t="shared" si="464"/>
        <v>0</v>
      </c>
      <c r="K840" s="237">
        <f t="shared" si="461"/>
        <v>0</v>
      </c>
      <c r="M840" s="24"/>
    </row>
    <row r="841" spans="1:99" s="21" customFormat="1" ht="15" x14ac:dyDescent="0.2">
      <c r="A841" s="72"/>
      <c r="B841" s="223" t="s">
        <v>599</v>
      </c>
      <c r="C841" s="99" t="s">
        <v>360</v>
      </c>
      <c r="D841" s="224">
        <v>1</v>
      </c>
      <c r="E841" s="225" t="s">
        <v>11</v>
      </c>
      <c r="F841" s="104"/>
      <c r="G841" s="104"/>
      <c r="H841" s="76">
        <f t="shared" si="462"/>
        <v>0</v>
      </c>
      <c r="I841" s="159">
        <f t="shared" si="463"/>
        <v>0</v>
      </c>
      <c r="J841" s="159">
        <f t="shared" si="464"/>
        <v>0</v>
      </c>
      <c r="K841" s="237">
        <f t="shared" si="461"/>
        <v>0</v>
      </c>
      <c r="M841" s="24"/>
    </row>
    <row r="842" spans="1:99" s="21" customFormat="1" ht="45" x14ac:dyDescent="0.2">
      <c r="A842" s="72"/>
      <c r="B842" s="223" t="s">
        <v>19</v>
      </c>
      <c r="C842" s="99" t="s">
        <v>361</v>
      </c>
      <c r="D842" s="105"/>
      <c r="E842" s="106"/>
      <c r="F842" s="107"/>
      <c r="G842" s="107"/>
      <c r="H842" s="76"/>
      <c r="I842" s="172"/>
      <c r="J842" s="159"/>
      <c r="K842" s="237"/>
      <c r="M842" s="24"/>
    </row>
    <row r="843" spans="1:99" s="21" customFormat="1" ht="15" x14ac:dyDescent="0.2">
      <c r="A843" s="72"/>
      <c r="B843" s="223" t="s">
        <v>421</v>
      </c>
      <c r="C843" s="99" t="s">
        <v>367</v>
      </c>
      <c r="D843" s="224">
        <v>1</v>
      </c>
      <c r="E843" s="225" t="s">
        <v>11</v>
      </c>
      <c r="F843" s="104"/>
      <c r="G843" s="104"/>
      <c r="H843" s="76">
        <f t="shared" ref="H843:H850" si="465">SUM(F843,G843)*D843</f>
        <v>0</v>
      </c>
      <c r="I843" s="159">
        <f t="shared" ref="I843:I850" si="466">TRUNC(F843*(1+$K$4),2)</f>
        <v>0</v>
      </c>
      <c r="J843" s="159">
        <f t="shared" ref="J843:J850" si="467">TRUNC(G843*(1+$K$4),2)</f>
        <v>0</v>
      </c>
      <c r="K843" s="237">
        <f t="shared" si="461"/>
        <v>0</v>
      </c>
      <c r="M843" s="24"/>
    </row>
    <row r="844" spans="1:99" s="32" customFormat="1" ht="15" x14ac:dyDescent="0.2">
      <c r="A844" s="72"/>
      <c r="B844" s="223" t="s">
        <v>422</v>
      </c>
      <c r="C844" s="99" t="s">
        <v>369</v>
      </c>
      <c r="D844" s="224">
        <v>1</v>
      </c>
      <c r="E844" s="225" t="s">
        <v>11</v>
      </c>
      <c r="F844" s="104"/>
      <c r="G844" s="104"/>
      <c r="H844" s="76">
        <f t="shared" si="465"/>
        <v>0</v>
      </c>
      <c r="I844" s="159">
        <f t="shared" si="466"/>
        <v>0</v>
      </c>
      <c r="J844" s="159">
        <f t="shared" si="467"/>
        <v>0</v>
      </c>
      <c r="K844" s="237">
        <f t="shared" si="461"/>
        <v>0</v>
      </c>
      <c r="M844" s="34"/>
    </row>
    <row r="845" spans="1:99" s="29" customFormat="1" ht="15" x14ac:dyDescent="0.2">
      <c r="A845" s="72"/>
      <c r="B845" s="223" t="s">
        <v>423</v>
      </c>
      <c r="C845" s="99" t="s">
        <v>363</v>
      </c>
      <c r="D845" s="224">
        <v>1</v>
      </c>
      <c r="E845" s="225" t="s">
        <v>11</v>
      </c>
      <c r="F845" s="104"/>
      <c r="G845" s="104"/>
      <c r="H845" s="76">
        <f t="shared" si="465"/>
        <v>0</v>
      </c>
      <c r="I845" s="159">
        <f t="shared" si="466"/>
        <v>0</v>
      </c>
      <c r="J845" s="159">
        <f t="shared" si="467"/>
        <v>0</v>
      </c>
      <c r="K845" s="237">
        <f t="shared" si="461"/>
        <v>0</v>
      </c>
      <c r="L845" s="21"/>
      <c r="M845" s="24"/>
      <c r="N845" s="21"/>
      <c r="O845" s="27"/>
      <c r="P845" s="28"/>
      <c r="Q845" s="28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</row>
    <row r="846" spans="1:99" s="29" customFormat="1" ht="15" x14ac:dyDescent="0.2">
      <c r="A846" s="72"/>
      <c r="B846" s="223" t="s">
        <v>424</v>
      </c>
      <c r="C846" s="99" t="s">
        <v>365</v>
      </c>
      <c r="D846" s="224">
        <v>1</v>
      </c>
      <c r="E846" s="225" t="s">
        <v>11</v>
      </c>
      <c r="F846" s="104"/>
      <c r="G846" s="104"/>
      <c r="H846" s="76">
        <f t="shared" si="465"/>
        <v>0</v>
      </c>
      <c r="I846" s="159">
        <f t="shared" si="466"/>
        <v>0</v>
      </c>
      <c r="J846" s="159">
        <f t="shared" si="467"/>
        <v>0</v>
      </c>
      <c r="K846" s="237">
        <f t="shared" si="461"/>
        <v>0</v>
      </c>
      <c r="L846" s="21"/>
      <c r="M846" s="24"/>
      <c r="N846" s="21"/>
      <c r="O846" s="27"/>
      <c r="P846" s="28"/>
      <c r="Q846" s="28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</row>
    <row r="847" spans="1:99" s="29" customFormat="1" ht="15" x14ac:dyDescent="0.2">
      <c r="A847" s="72"/>
      <c r="B847" s="223" t="s">
        <v>425</v>
      </c>
      <c r="C847" s="99" t="s">
        <v>371</v>
      </c>
      <c r="D847" s="224">
        <v>1</v>
      </c>
      <c r="E847" s="225" t="s">
        <v>11</v>
      </c>
      <c r="F847" s="104"/>
      <c r="G847" s="104"/>
      <c r="H847" s="76">
        <f t="shared" si="465"/>
        <v>0</v>
      </c>
      <c r="I847" s="159">
        <f t="shared" si="466"/>
        <v>0</v>
      </c>
      <c r="J847" s="159">
        <f t="shared" si="467"/>
        <v>0</v>
      </c>
      <c r="K847" s="237">
        <f t="shared" si="461"/>
        <v>0</v>
      </c>
      <c r="L847" s="21"/>
      <c r="M847" s="24"/>
      <c r="N847" s="21"/>
      <c r="O847" s="27"/>
      <c r="P847" s="28"/>
      <c r="Q847" s="28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</row>
    <row r="848" spans="1:99" s="29" customFormat="1" ht="15" x14ac:dyDescent="0.2">
      <c r="A848" s="72"/>
      <c r="B848" s="223" t="s">
        <v>426</v>
      </c>
      <c r="C848" s="99" t="s">
        <v>373</v>
      </c>
      <c r="D848" s="224">
        <v>2</v>
      </c>
      <c r="E848" s="225" t="s">
        <v>11</v>
      </c>
      <c r="F848" s="104"/>
      <c r="G848" s="104"/>
      <c r="H848" s="76">
        <f t="shared" si="465"/>
        <v>0</v>
      </c>
      <c r="I848" s="159">
        <f t="shared" si="466"/>
        <v>0</v>
      </c>
      <c r="J848" s="159">
        <f t="shared" si="467"/>
        <v>0</v>
      </c>
      <c r="K848" s="237">
        <f t="shared" si="461"/>
        <v>0</v>
      </c>
      <c r="L848" s="21"/>
      <c r="M848" s="24"/>
      <c r="N848" s="21"/>
      <c r="O848" s="27"/>
      <c r="P848" s="28"/>
      <c r="Q848" s="28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</row>
    <row r="849" spans="1:99" s="29" customFormat="1" ht="15" x14ac:dyDescent="0.2">
      <c r="A849" s="72"/>
      <c r="B849" s="223" t="s">
        <v>427</v>
      </c>
      <c r="C849" s="99" t="s">
        <v>375</v>
      </c>
      <c r="D849" s="224">
        <v>1</v>
      </c>
      <c r="E849" s="225" t="s">
        <v>11</v>
      </c>
      <c r="F849" s="104"/>
      <c r="G849" s="104"/>
      <c r="H849" s="76">
        <f t="shared" si="465"/>
        <v>0</v>
      </c>
      <c r="I849" s="159">
        <f t="shared" si="466"/>
        <v>0</v>
      </c>
      <c r="J849" s="159">
        <f t="shared" si="467"/>
        <v>0</v>
      </c>
      <c r="K849" s="237">
        <f t="shared" si="461"/>
        <v>0</v>
      </c>
      <c r="L849" s="21"/>
      <c r="M849" s="24"/>
      <c r="N849" s="21"/>
      <c r="O849" s="27"/>
      <c r="P849" s="28"/>
      <c r="Q849" s="28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</row>
    <row r="850" spans="1:99" s="29" customFormat="1" ht="15" x14ac:dyDescent="0.2">
      <c r="A850" s="84"/>
      <c r="B850" s="85" t="s">
        <v>428</v>
      </c>
      <c r="C850" s="108" t="s">
        <v>377</v>
      </c>
      <c r="D850" s="87">
        <v>1</v>
      </c>
      <c r="E850" s="88" t="s">
        <v>11</v>
      </c>
      <c r="F850" s="109"/>
      <c r="G850" s="109"/>
      <c r="H850" s="90">
        <f t="shared" si="465"/>
        <v>0</v>
      </c>
      <c r="I850" s="159">
        <f t="shared" si="466"/>
        <v>0</v>
      </c>
      <c r="J850" s="159">
        <f t="shared" si="467"/>
        <v>0</v>
      </c>
      <c r="K850" s="247">
        <f t="shared" si="461"/>
        <v>0</v>
      </c>
      <c r="L850" s="21"/>
      <c r="M850" s="24"/>
      <c r="N850" s="21"/>
      <c r="O850" s="27"/>
      <c r="P850" s="28"/>
      <c r="Q850" s="28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</row>
    <row r="851" spans="1:99" s="29" customFormat="1" ht="15" x14ac:dyDescent="0.2">
      <c r="A851" s="140"/>
      <c r="B851" s="141"/>
      <c r="C851" s="142" t="s">
        <v>380</v>
      </c>
      <c r="D851" s="143"/>
      <c r="E851" s="142"/>
      <c r="F851" s="95">
        <f>SUMPRODUCT(F828:F850,D828:D850)</f>
        <v>0</v>
      </c>
      <c r="G851" s="95">
        <f>SUMPRODUCT(G829:G850,D829:D850)</f>
        <v>0</v>
      </c>
      <c r="H851" s="96">
        <f>SUM(H829:H850)</f>
        <v>0</v>
      </c>
      <c r="I851" s="95">
        <f>SUMPRODUCT(I828:I850,D828:D850)</f>
        <v>0</v>
      </c>
      <c r="J851" s="95">
        <f>SUMPRODUCT(J829:J850,D829:D850)</f>
        <v>0</v>
      </c>
      <c r="K851" s="96">
        <f>SUM(K829:K850)</f>
        <v>0</v>
      </c>
      <c r="L851" s="21"/>
      <c r="M851" s="24"/>
      <c r="N851" s="21"/>
      <c r="O851" s="27"/>
      <c r="P851" s="28"/>
      <c r="Q851" s="28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</row>
    <row r="852" spans="1:99" s="29" customFormat="1" ht="15" x14ac:dyDescent="0.2">
      <c r="A852" s="55"/>
      <c r="B852" s="56" t="s">
        <v>381</v>
      </c>
      <c r="C852" s="57" t="s">
        <v>382</v>
      </c>
      <c r="D852" s="58"/>
      <c r="E852" s="57"/>
      <c r="F852" s="59"/>
      <c r="G852" s="60"/>
      <c r="H852" s="61"/>
      <c r="I852" s="97"/>
      <c r="J852" s="63"/>
      <c r="K852" s="64"/>
      <c r="L852" s="21"/>
      <c r="M852" s="24"/>
      <c r="N852" s="21"/>
      <c r="O852" s="30"/>
      <c r="P852" s="26"/>
      <c r="Q852" s="26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</row>
    <row r="853" spans="1:99" s="29" customFormat="1" ht="45" x14ac:dyDescent="0.2">
      <c r="A853" s="65"/>
      <c r="B853" s="223" t="s">
        <v>286</v>
      </c>
      <c r="C853" s="73" t="s">
        <v>635</v>
      </c>
      <c r="D853" s="224">
        <v>1</v>
      </c>
      <c r="E853" s="225" t="s">
        <v>458</v>
      </c>
      <c r="F853" s="75"/>
      <c r="G853" s="75"/>
      <c r="H853" s="76">
        <f t="shared" ref="H853:H858" si="468">SUM(F853,G853)*D853</f>
        <v>0</v>
      </c>
      <c r="I853" s="159">
        <f t="shared" ref="I853:I856" si="469">TRUNC(F853*(1+$K$4),2)</f>
        <v>0</v>
      </c>
      <c r="J853" s="159">
        <f t="shared" ref="J853:J857" si="470">TRUNC(G853*(1+$K$4),2)</f>
        <v>0</v>
      </c>
      <c r="K853" s="237">
        <f t="shared" ref="K853:K860" si="471">SUM(I853:J853)*D853</f>
        <v>0</v>
      </c>
      <c r="L853" s="21"/>
      <c r="M853" s="24"/>
      <c r="N853" s="21"/>
      <c r="O853" s="30"/>
      <c r="P853" s="26"/>
      <c r="Q853" s="26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</row>
    <row r="854" spans="1:99" s="32" customFormat="1" ht="15" x14ac:dyDescent="0.2">
      <c r="A854" s="72"/>
      <c r="B854" s="223" t="s">
        <v>298</v>
      </c>
      <c r="C854" s="73" t="s">
        <v>636</v>
      </c>
      <c r="D854" s="224">
        <v>1</v>
      </c>
      <c r="E854" s="225" t="s">
        <v>458</v>
      </c>
      <c r="F854" s="75"/>
      <c r="G854" s="75"/>
      <c r="H854" s="76">
        <f t="shared" si="468"/>
        <v>0</v>
      </c>
      <c r="I854" s="159">
        <f t="shared" si="469"/>
        <v>0</v>
      </c>
      <c r="J854" s="159">
        <f t="shared" si="470"/>
        <v>0</v>
      </c>
      <c r="K854" s="237">
        <f t="shared" si="471"/>
        <v>0</v>
      </c>
      <c r="M854" s="34"/>
    </row>
    <row r="855" spans="1:99" s="21" customFormat="1" ht="30" x14ac:dyDescent="0.2">
      <c r="A855" s="72"/>
      <c r="B855" s="223" t="s">
        <v>303</v>
      </c>
      <c r="C855" s="73" t="s">
        <v>637</v>
      </c>
      <c r="D855" s="224">
        <v>1</v>
      </c>
      <c r="E855" s="225" t="s">
        <v>458</v>
      </c>
      <c r="F855" s="75"/>
      <c r="G855" s="75"/>
      <c r="H855" s="76">
        <f t="shared" si="468"/>
        <v>0</v>
      </c>
      <c r="I855" s="159">
        <f t="shared" si="469"/>
        <v>0</v>
      </c>
      <c r="J855" s="159">
        <f t="shared" si="470"/>
        <v>0</v>
      </c>
      <c r="K855" s="237">
        <f t="shared" si="471"/>
        <v>0</v>
      </c>
      <c r="M855" s="24"/>
    </row>
    <row r="856" spans="1:99" s="29" customFormat="1" ht="15" x14ac:dyDescent="0.2">
      <c r="A856" s="72"/>
      <c r="B856" s="223" t="s">
        <v>305</v>
      </c>
      <c r="C856" s="73" t="s">
        <v>607</v>
      </c>
      <c r="D856" s="224">
        <v>4</v>
      </c>
      <c r="E856" s="225" t="s">
        <v>289</v>
      </c>
      <c r="F856" s="75"/>
      <c r="G856" s="75"/>
      <c r="H856" s="76">
        <f t="shared" si="468"/>
        <v>0</v>
      </c>
      <c r="I856" s="159">
        <f t="shared" si="469"/>
        <v>0</v>
      </c>
      <c r="J856" s="159">
        <f t="shared" si="470"/>
        <v>0</v>
      </c>
      <c r="K856" s="237">
        <f t="shared" si="471"/>
        <v>0</v>
      </c>
      <c r="L856" s="21"/>
      <c r="M856" s="24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</row>
    <row r="857" spans="1:99" s="29" customFormat="1" ht="30" x14ac:dyDescent="0.2">
      <c r="A857" s="72"/>
      <c r="B857" s="223" t="s">
        <v>308</v>
      </c>
      <c r="C857" s="73" t="s">
        <v>385</v>
      </c>
      <c r="D857" s="224">
        <v>560</v>
      </c>
      <c r="E857" s="225" t="s">
        <v>289</v>
      </c>
      <c r="F857" s="107" t="s">
        <v>39</v>
      </c>
      <c r="G857" s="75"/>
      <c r="H857" s="76">
        <f t="shared" si="468"/>
        <v>0</v>
      </c>
      <c r="I857" s="172" t="s">
        <v>628</v>
      </c>
      <c r="J857" s="159">
        <f t="shared" si="470"/>
        <v>0</v>
      </c>
      <c r="K857" s="237">
        <f t="shared" si="471"/>
        <v>0</v>
      </c>
      <c r="L857" s="21"/>
      <c r="M857" s="24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</row>
    <row r="858" spans="1:99" s="32" customFormat="1" ht="30" x14ac:dyDescent="0.2">
      <c r="A858" s="72"/>
      <c r="B858" s="223" t="s">
        <v>312</v>
      </c>
      <c r="C858" s="73" t="s">
        <v>638</v>
      </c>
      <c r="D858" s="224">
        <v>1</v>
      </c>
      <c r="E858" s="225" t="s">
        <v>458</v>
      </c>
      <c r="F858" s="75"/>
      <c r="G858" s="75"/>
      <c r="H858" s="76">
        <f t="shared" si="468"/>
        <v>0</v>
      </c>
      <c r="I858" s="159">
        <f t="shared" ref="I858:I860" si="472">TRUNC(F858*(1+$K$4),2)</f>
        <v>0</v>
      </c>
      <c r="J858" s="159">
        <f t="shared" ref="J858:J860" si="473">TRUNC(G858*(1+$K$4),2)</f>
        <v>0</v>
      </c>
      <c r="K858" s="237">
        <f t="shared" si="471"/>
        <v>0</v>
      </c>
      <c r="M858" s="34"/>
    </row>
    <row r="859" spans="1:99" s="3" customFormat="1" ht="15" x14ac:dyDescent="0.2">
      <c r="A859" s="72"/>
      <c r="B859" s="223" t="s">
        <v>324</v>
      </c>
      <c r="C859" s="73" t="s">
        <v>386</v>
      </c>
      <c r="D859" s="224">
        <v>110</v>
      </c>
      <c r="E859" s="225" t="s">
        <v>289</v>
      </c>
      <c r="F859" s="75"/>
      <c r="G859" s="75"/>
      <c r="H859" s="76">
        <f>SUM(F859,G859)*D859</f>
        <v>0</v>
      </c>
      <c r="I859" s="159">
        <f t="shared" si="472"/>
        <v>0</v>
      </c>
      <c r="J859" s="159">
        <f t="shared" si="473"/>
        <v>0</v>
      </c>
      <c r="K859" s="237">
        <f t="shared" si="471"/>
        <v>0</v>
      </c>
    </row>
    <row r="860" spans="1:99" s="3" customFormat="1" ht="15" x14ac:dyDescent="0.2">
      <c r="A860" s="84"/>
      <c r="B860" s="85" t="s">
        <v>639</v>
      </c>
      <c r="C860" s="86" t="s">
        <v>387</v>
      </c>
      <c r="D860" s="87">
        <v>110</v>
      </c>
      <c r="E860" s="88" t="s">
        <v>289</v>
      </c>
      <c r="F860" s="89"/>
      <c r="G860" s="89"/>
      <c r="H860" s="90">
        <f>SUM(F860,G860)*D860</f>
        <v>0</v>
      </c>
      <c r="I860" s="159">
        <f t="shared" si="472"/>
        <v>0</v>
      </c>
      <c r="J860" s="159">
        <f t="shared" si="473"/>
        <v>0</v>
      </c>
      <c r="K860" s="247">
        <f t="shared" si="471"/>
        <v>0</v>
      </c>
    </row>
    <row r="861" spans="1:99" s="3" customFormat="1" ht="15" x14ac:dyDescent="0.2">
      <c r="A861" s="140"/>
      <c r="B861" s="141"/>
      <c r="C861" s="142" t="s">
        <v>388</v>
      </c>
      <c r="D861" s="143"/>
      <c r="E861" s="142"/>
      <c r="F861" s="95">
        <f>SUMPRODUCT(F853:F860,D853:D860)</f>
        <v>0</v>
      </c>
      <c r="G861" s="95">
        <f>SUMPRODUCT(G853:G860,D853:D860)</f>
        <v>0</v>
      </c>
      <c r="H861" s="96">
        <f>SUM(H853:H860)</f>
        <v>0</v>
      </c>
      <c r="I861" s="95">
        <f>SUMPRODUCT(I853:I860,D853:D860)</f>
        <v>0</v>
      </c>
      <c r="J861" s="95">
        <f>SUMPRODUCT(J853:J860,D853:D860)</f>
        <v>0</v>
      </c>
      <c r="K861" s="96">
        <f>SUM(K853:K860)</f>
        <v>0</v>
      </c>
    </row>
    <row r="862" spans="1:99" s="3" customFormat="1" ht="15" x14ac:dyDescent="0.2">
      <c r="A862" s="55"/>
      <c r="B862" s="56" t="s">
        <v>433</v>
      </c>
      <c r="C862" s="57" t="s">
        <v>911</v>
      </c>
      <c r="D862" s="58"/>
      <c r="E862" s="57"/>
      <c r="F862" s="59"/>
      <c r="G862" s="60"/>
      <c r="H862" s="61"/>
      <c r="I862" s="97"/>
      <c r="J862" s="63"/>
      <c r="K862" s="64"/>
    </row>
    <row r="863" spans="1:99" s="3" customFormat="1" ht="45" x14ac:dyDescent="0.2">
      <c r="A863" s="144"/>
      <c r="B863" s="85" t="s">
        <v>286</v>
      </c>
      <c r="C863" s="86" t="s">
        <v>435</v>
      </c>
      <c r="D863" s="87">
        <v>1</v>
      </c>
      <c r="E863" s="88" t="s">
        <v>11</v>
      </c>
      <c r="F863" s="89"/>
      <c r="G863" s="89"/>
      <c r="H863" s="90">
        <f>SUM(F863,G863)*D863</f>
        <v>0</v>
      </c>
      <c r="I863" s="159">
        <f t="shared" ref="I863" si="474">TRUNC(F863*(1+$K$4),2)</f>
        <v>0</v>
      </c>
      <c r="J863" s="159">
        <f t="shared" ref="J863" si="475">TRUNC(G863*(1+$K$4),2)</f>
        <v>0</v>
      </c>
      <c r="K863" s="247">
        <f t="shared" ref="K863" si="476">SUM(I863:J863)*D863</f>
        <v>0</v>
      </c>
    </row>
    <row r="864" spans="1:99" s="8" customFormat="1" ht="15" x14ac:dyDescent="0.2">
      <c r="A864" s="91"/>
      <c r="B864" s="92"/>
      <c r="C864" s="93" t="s">
        <v>917</v>
      </c>
      <c r="D864" s="94"/>
      <c r="E864" s="93"/>
      <c r="F864" s="95" t="e">
        <f>SUMPRODUCT(F863,D863)</f>
        <v>#VALUE!</v>
      </c>
      <c r="G864" s="95">
        <f>SUMPRODUCT(G862:G863,D862:D863)</f>
        <v>0</v>
      </c>
      <c r="H864" s="96">
        <f>SUM(H863)</f>
        <v>0</v>
      </c>
      <c r="I864" s="95">
        <f>SUMPRODUCT(I862:I863,D862:D863)</f>
        <v>0</v>
      </c>
      <c r="J864" s="95">
        <f>SUMPRODUCT(J862:J863,D862:D863)</f>
        <v>0</v>
      </c>
      <c r="K864" s="96">
        <f>SUM(K863)</f>
        <v>0</v>
      </c>
    </row>
    <row r="865" spans="1:11" s="3" customFormat="1" ht="15" x14ac:dyDescent="0.2">
      <c r="A865" s="91"/>
      <c r="B865" s="92"/>
      <c r="C865" s="93" t="s">
        <v>909</v>
      </c>
      <c r="D865" s="94"/>
      <c r="E865" s="93"/>
      <c r="F865" s="95" t="e">
        <f t="shared" ref="F865:K865" si="477">SUM(F864+F861+F851+F826+F813)</f>
        <v>#VALUE!</v>
      </c>
      <c r="G865" s="95">
        <f t="shared" si="477"/>
        <v>0</v>
      </c>
      <c r="H865" s="96">
        <f t="shared" si="477"/>
        <v>0</v>
      </c>
      <c r="I865" s="95">
        <f t="shared" si="477"/>
        <v>0</v>
      </c>
      <c r="J865" s="95">
        <f t="shared" si="477"/>
        <v>0</v>
      </c>
      <c r="K865" s="96">
        <f t="shared" si="477"/>
        <v>0</v>
      </c>
    </row>
    <row r="866" spans="1:11" s="3" customFormat="1" ht="15" x14ac:dyDescent="0.2">
      <c r="A866" s="55"/>
      <c r="B866" s="56" t="s">
        <v>437</v>
      </c>
      <c r="C866" s="57" t="s">
        <v>71</v>
      </c>
      <c r="D866" s="58"/>
      <c r="E866" s="57"/>
      <c r="F866" s="59"/>
      <c r="G866" s="60"/>
      <c r="H866" s="61"/>
      <c r="I866" s="97"/>
      <c r="J866" s="63"/>
      <c r="K866" s="64"/>
    </row>
    <row r="867" spans="1:11" s="3" customFormat="1" ht="15" x14ac:dyDescent="0.2">
      <c r="A867" s="65"/>
      <c r="B867" s="66">
        <v>1</v>
      </c>
      <c r="C867" s="67" t="s">
        <v>240</v>
      </c>
      <c r="D867" s="68"/>
      <c r="E867" s="67"/>
      <c r="F867" s="69"/>
      <c r="G867" s="69"/>
      <c r="H867" s="70"/>
      <c r="I867" s="98"/>
      <c r="J867" s="69"/>
      <c r="K867" s="70"/>
    </row>
    <row r="868" spans="1:11" s="3" customFormat="1" ht="15" x14ac:dyDescent="0.2">
      <c r="A868" s="119"/>
      <c r="B868" s="155" t="s">
        <v>10</v>
      </c>
      <c r="C868" s="155" t="s">
        <v>944</v>
      </c>
      <c r="D868" s="124">
        <v>1</v>
      </c>
      <c r="E868" s="238" t="s">
        <v>11</v>
      </c>
      <c r="F868" s="116"/>
      <c r="G868" s="116"/>
      <c r="H868" s="241">
        <f t="shared" ref="H868:H878" si="478">SUM(F868,G868)*D868</f>
        <v>0</v>
      </c>
      <c r="I868" s="159">
        <f t="shared" ref="I868:I878" si="479">TRUNC(F868*(1+$K$4),2)</f>
        <v>0</v>
      </c>
      <c r="J868" s="159">
        <f t="shared" ref="J868:J878" si="480">TRUNC(G868*(1+$K$4),2)</f>
        <v>0</v>
      </c>
      <c r="K868" s="237">
        <f t="shared" ref="K868:K891" si="481">SUM(I868:J868)*D868</f>
        <v>0</v>
      </c>
    </row>
    <row r="869" spans="1:11" s="3" customFormat="1" ht="45" x14ac:dyDescent="0.2">
      <c r="A869" s="72"/>
      <c r="B869" s="155" t="s">
        <v>12</v>
      </c>
      <c r="C869" s="155" t="s">
        <v>945</v>
      </c>
      <c r="D869" s="124">
        <v>4</v>
      </c>
      <c r="E869" s="238" t="s">
        <v>11</v>
      </c>
      <c r="F869" s="116"/>
      <c r="G869" s="116"/>
      <c r="H869" s="241">
        <f t="shared" si="478"/>
        <v>0</v>
      </c>
      <c r="I869" s="159">
        <f t="shared" si="479"/>
        <v>0</v>
      </c>
      <c r="J869" s="159">
        <f t="shared" si="480"/>
        <v>0</v>
      </c>
      <c r="K869" s="237">
        <f t="shared" si="481"/>
        <v>0</v>
      </c>
    </row>
    <row r="870" spans="1:11" s="3" customFormat="1" ht="30" x14ac:dyDescent="0.2">
      <c r="A870" s="72"/>
      <c r="B870" s="155" t="s">
        <v>72</v>
      </c>
      <c r="C870" s="155" t="s">
        <v>946</v>
      </c>
      <c r="D870" s="124">
        <v>1</v>
      </c>
      <c r="E870" s="238" t="s">
        <v>11</v>
      </c>
      <c r="F870" s="116"/>
      <c r="G870" s="116"/>
      <c r="H870" s="241">
        <f t="shared" si="478"/>
        <v>0</v>
      </c>
      <c r="I870" s="159">
        <f t="shared" si="479"/>
        <v>0</v>
      </c>
      <c r="J870" s="159">
        <f t="shared" si="480"/>
        <v>0</v>
      </c>
      <c r="K870" s="237">
        <f t="shared" si="481"/>
        <v>0</v>
      </c>
    </row>
    <row r="871" spans="1:11" s="3" customFormat="1" ht="30" x14ac:dyDescent="0.2">
      <c r="A871" s="72"/>
      <c r="B871" s="155" t="s">
        <v>129</v>
      </c>
      <c r="C871" s="155" t="s">
        <v>70</v>
      </c>
      <c r="D871" s="124">
        <v>1</v>
      </c>
      <c r="E871" s="238" t="s">
        <v>11</v>
      </c>
      <c r="F871" s="116"/>
      <c r="G871" s="116"/>
      <c r="H871" s="241">
        <f t="shared" si="478"/>
        <v>0</v>
      </c>
      <c r="I871" s="159">
        <f t="shared" si="479"/>
        <v>0</v>
      </c>
      <c r="J871" s="159">
        <f t="shared" si="480"/>
        <v>0</v>
      </c>
      <c r="K871" s="237">
        <f t="shared" si="481"/>
        <v>0</v>
      </c>
    </row>
    <row r="872" spans="1:11" s="3" customFormat="1" ht="30" x14ac:dyDescent="0.2">
      <c r="A872" s="72"/>
      <c r="B872" s="155" t="s">
        <v>128</v>
      </c>
      <c r="C872" s="240" t="s">
        <v>981</v>
      </c>
      <c r="D872" s="124">
        <v>1</v>
      </c>
      <c r="E872" s="238" t="s">
        <v>11</v>
      </c>
      <c r="F872" s="116"/>
      <c r="G872" s="116"/>
      <c r="H872" s="241">
        <f t="shared" ref="H872" si="482">SUM(F872:G872)*D872</f>
        <v>0</v>
      </c>
      <c r="I872" s="159">
        <f t="shared" si="479"/>
        <v>0</v>
      </c>
      <c r="J872" s="159">
        <f t="shared" si="480"/>
        <v>0</v>
      </c>
      <c r="K872" s="237">
        <f t="shared" si="481"/>
        <v>0</v>
      </c>
    </row>
    <row r="873" spans="1:11" s="3" customFormat="1" ht="60" x14ac:dyDescent="0.2">
      <c r="A873" s="239"/>
      <c r="B873" s="155" t="s">
        <v>131</v>
      </c>
      <c r="C873" s="240" t="s">
        <v>37</v>
      </c>
      <c r="D873" s="124">
        <v>1</v>
      </c>
      <c r="E873" s="238" t="s">
        <v>11</v>
      </c>
      <c r="F873" s="116"/>
      <c r="G873" s="116"/>
      <c r="H873" s="241">
        <f t="shared" si="478"/>
        <v>0</v>
      </c>
      <c r="I873" s="159">
        <f t="shared" si="479"/>
        <v>0</v>
      </c>
      <c r="J873" s="159">
        <f t="shared" si="480"/>
        <v>0</v>
      </c>
      <c r="K873" s="237">
        <f t="shared" si="481"/>
        <v>0</v>
      </c>
    </row>
    <row r="874" spans="1:11" s="3" customFormat="1" ht="15" x14ac:dyDescent="0.2">
      <c r="A874" s="72"/>
      <c r="B874" s="155" t="s">
        <v>165</v>
      </c>
      <c r="C874" s="155" t="s">
        <v>15</v>
      </c>
      <c r="D874" s="124">
        <v>33</v>
      </c>
      <c r="E874" s="238" t="s">
        <v>16</v>
      </c>
      <c r="F874" s="116"/>
      <c r="G874" s="116"/>
      <c r="H874" s="241">
        <f t="shared" si="478"/>
        <v>0</v>
      </c>
      <c r="I874" s="159">
        <f t="shared" si="479"/>
        <v>0</v>
      </c>
      <c r="J874" s="159">
        <f t="shared" si="480"/>
        <v>0</v>
      </c>
      <c r="K874" s="237">
        <f t="shared" si="481"/>
        <v>0</v>
      </c>
    </row>
    <row r="875" spans="1:11" s="3" customFormat="1" ht="15" x14ac:dyDescent="0.2">
      <c r="A875" s="72"/>
      <c r="B875" s="155" t="s">
        <v>166</v>
      </c>
      <c r="C875" s="155" t="s">
        <v>136</v>
      </c>
      <c r="D875" s="124">
        <v>3</v>
      </c>
      <c r="E875" s="238" t="s">
        <v>16</v>
      </c>
      <c r="F875" s="116"/>
      <c r="G875" s="116"/>
      <c r="H875" s="241">
        <f t="shared" si="478"/>
        <v>0</v>
      </c>
      <c r="I875" s="159">
        <f t="shared" si="479"/>
        <v>0</v>
      </c>
      <c r="J875" s="159">
        <f t="shared" si="480"/>
        <v>0</v>
      </c>
      <c r="K875" s="237">
        <f t="shared" si="481"/>
        <v>0</v>
      </c>
    </row>
    <row r="876" spans="1:11" s="3" customFormat="1" ht="15" x14ac:dyDescent="0.2">
      <c r="A876" s="72"/>
      <c r="B876" s="155" t="s">
        <v>167</v>
      </c>
      <c r="C876" s="155" t="s">
        <v>47</v>
      </c>
      <c r="D876" s="124">
        <v>9</v>
      </c>
      <c r="E876" s="238" t="s">
        <v>11</v>
      </c>
      <c r="F876" s="116"/>
      <c r="G876" s="116"/>
      <c r="H876" s="241">
        <f t="shared" si="478"/>
        <v>0</v>
      </c>
      <c r="I876" s="159">
        <f t="shared" si="479"/>
        <v>0</v>
      </c>
      <c r="J876" s="159">
        <f t="shared" si="480"/>
        <v>0</v>
      </c>
      <c r="K876" s="237">
        <f t="shared" si="481"/>
        <v>0</v>
      </c>
    </row>
    <row r="877" spans="1:11" s="3" customFormat="1" ht="15" x14ac:dyDescent="0.2">
      <c r="A877" s="72"/>
      <c r="B877" s="155" t="s">
        <v>137</v>
      </c>
      <c r="C877" s="155" t="s">
        <v>122</v>
      </c>
      <c r="D877" s="124">
        <v>2</v>
      </c>
      <c r="E877" s="238" t="s">
        <v>11</v>
      </c>
      <c r="F877" s="116"/>
      <c r="G877" s="116"/>
      <c r="H877" s="241">
        <f t="shared" si="478"/>
        <v>0</v>
      </c>
      <c r="I877" s="159">
        <f t="shared" si="479"/>
        <v>0</v>
      </c>
      <c r="J877" s="159">
        <f t="shared" si="480"/>
        <v>0</v>
      </c>
      <c r="K877" s="237">
        <f t="shared" si="481"/>
        <v>0</v>
      </c>
    </row>
    <row r="878" spans="1:11" s="3" customFormat="1" ht="15" x14ac:dyDescent="0.2">
      <c r="A878" s="72"/>
      <c r="B878" s="155" t="s">
        <v>168</v>
      </c>
      <c r="C878" s="155" t="s">
        <v>135</v>
      </c>
      <c r="D878" s="124">
        <v>3</v>
      </c>
      <c r="E878" s="238" t="s">
        <v>33</v>
      </c>
      <c r="F878" s="116"/>
      <c r="G878" s="116"/>
      <c r="H878" s="241">
        <f t="shared" si="478"/>
        <v>0</v>
      </c>
      <c r="I878" s="159">
        <f t="shared" si="479"/>
        <v>0</v>
      </c>
      <c r="J878" s="159">
        <f t="shared" si="480"/>
        <v>0</v>
      </c>
      <c r="K878" s="237">
        <f t="shared" si="481"/>
        <v>0</v>
      </c>
    </row>
    <row r="879" spans="1:11" s="3" customFormat="1" ht="15" x14ac:dyDescent="0.2">
      <c r="A879" s="72"/>
      <c r="B879" s="155" t="s">
        <v>169</v>
      </c>
      <c r="C879" s="155" t="s">
        <v>947</v>
      </c>
      <c r="D879" s="124"/>
      <c r="E879" s="238"/>
      <c r="F879" s="74"/>
      <c r="G879" s="74"/>
      <c r="H879" s="241"/>
      <c r="I879" s="172"/>
      <c r="J879" s="159"/>
      <c r="K879" s="237"/>
    </row>
    <row r="880" spans="1:11" s="3" customFormat="1" ht="15" x14ac:dyDescent="0.2">
      <c r="A880" s="72"/>
      <c r="B880" s="155" t="s">
        <v>271</v>
      </c>
      <c r="C880" s="155" t="s">
        <v>139</v>
      </c>
      <c r="D880" s="124">
        <v>42</v>
      </c>
      <c r="E880" s="238" t="s">
        <v>16</v>
      </c>
      <c r="F880" s="116"/>
      <c r="G880" s="116"/>
      <c r="H880" s="241">
        <f t="shared" ref="H880:H885" si="483">SUM(F880,G880)*D880</f>
        <v>0</v>
      </c>
      <c r="I880" s="159">
        <f t="shared" ref="I880:I885" si="484">TRUNC(F880*(1+$K$4),2)</f>
        <v>0</v>
      </c>
      <c r="J880" s="159">
        <f t="shared" ref="J880:J885" si="485">TRUNC(G880*(1+$K$4),2)</f>
        <v>0</v>
      </c>
      <c r="K880" s="237">
        <f t="shared" si="481"/>
        <v>0</v>
      </c>
    </row>
    <row r="881" spans="1:11" s="3" customFormat="1" ht="15" x14ac:dyDescent="0.2">
      <c r="A881" s="72"/>
      <c r="B881" s="155" t="s">
        <v>272</v>
      </c>
      <c r="C881" s="155" t="s">
        <v>134</v>
      </c>
      <c r="D881" s="124">
        <v>81</v>
      </c>
      <c r="E881" s="238" t="s">
        <v>16</v>
      </c>
      <c r="F881" s="116"/>
      <c r="G881" s="116"/>
      <c r="H881" s="241">
        <f t="shared" si="483"/>
        <v>0</v>
      </c>
      <c r="I881" s="159">
        <f t="shared" si="484"/>
        <v>0</v>
      </c>
      <c r="J881" s="159">
        <f t="shared" si="485"/>
        <v>0</v>
      </c>
      <c r="K881" s="237">
        <f t="shared" si="481"/>
        <v>0</v>
      </c>
    </row>
    <row r="882" spans="1:11" s="3" customFormat="1" ht="15" x14ac:dyDescent="0.2">
      <c r="A882" s="72"/>
      <c r="B882" s="155" t="s">
        <v>170</v>
      </c>
      <c r="C882" s="155" t="s">
        <v>439</v>
      </c>
      <c r="D882" s="124">
        <v>17</v>
      </c>
      <c r="E882" s="238" t="s">
        <v>11</v>
      </c>
      <c r="F882" s="116"/>
      <c r="G882" s="116"/>
      <c r="H882" s="241">
        <f t="shared" si="483"/>
        <v>0</v>
      </c>
      <c r="I882" s="159">
        <f t="shared" si="484"/>
        <v>0</v>
      </c>
      <c r="J882" s="159">
        <f t="shared" si="485"/>
        <v>0</v>
      </c>
      <c r="K882" s="237">
        <f t="shared" si="481"/>
        <v>0</v>
      </c>
    </row>
    <row r="883" spans="1:11" s="3" customFormat="1" ht="15" x14ac:dyDescent="0.2">
      <c r="A883" s="72"/>
      <c r="B883" s="155" t="s">
        <v>171</v>
      </c>
      <c r="C883" s="155" t="s">
        <v>145</v>
      </c>
      <c r="D883" s="124">
        <v>8</v>
      </c>
      <c r="E883" s="238" t="s">
        <v>11</v>
      </c>
      <c r="F883" s="116"/>
      <c r="G883" s="116"/>
      <c r="H883" s="241">
        <f t="shared" si="483"/>
        <v>0</v>
      </c>
      <c r="I883" s="159">
        <f t="shared" si="484"/>
        <v>0</v>
      </c>
      <c r="J883" s="159">
        <f t="shared" si="485"/>
        <v>0</v>
      </c>
      <c r="K883" s="237">
        <f t="shared" si="481"/>
        <v>0</v>
      </c>
    </row>
    <row r="884" spans="1:11" s="3" customFormat="1" ht="15" x14ac:dyDescent="0.2">
      <c r="A884" s="72"/>
      <c r="B884" s="155" t="s">
        <v>172</v>
      </c>
      <c r="C884" s="155" t="s">
        <v>140</v>
      </c>
      <c r="D884" s="124">
        <v>24</v>
      </c>
      <c r="E884" s="238" t="s">
        <v>11</v>
      </c>
      <c r="F884" s="116"/>
      <c r="G884" s="116"/>
      <c r="H884" s="241">
        <f t="shared" si="483"/>
        <v>0</v>
      </c>
      <c r="I884" s="159">
        <f t="shared" si="484"/>
        <v>0</v>
      </c>
      <c r="J884" s="159">
        <f t="shared" si="485"/>
        <v>0</v>
      </c>
      <c r="K884" s="237">
        <f t="shared" si="481"/>
        <v>0</v>
      </c>
    </row>
    <row r="885" spans="1:11" s="3" customFormat="1" ht="30" x14ac:dyDescent="0.2">
      <c r="A885" s="72"/>
      <c r="B885" s="155" t="s">
        <v>173</v>
      </c>
      <c r="C885" s="155" t="s">
        <v>138</v>
      </c>
      <c r="D885" s="124">
        <v>6</v>
      </c>
      <c r="E885" s="238" t="s">
        <v>11</v>
      </c>
      <c r="F885" s="116"/>
      <c r="G885" s="116"/>
      <c r="H885" s="241">
        <f t="shared" si="483"/>
        <v>0</v>
      </c>
      <c r="I885" s="159">
        <f t="shared" si="484"/>
        <v>0</v>
      </c>
      <c r="J885" s="159">
        <f t="shared" si="485"/>
        <v>0</v>
      </c>
      <c r="K885" s="237">
        <f t="shared" si="481"/>
        <v>0</v>
      </c>
    </row>
    <row r="886" spans="1:11" s="3" customFormat="1" ht="15" x14ac:dyDescent="0.2">
      <c r="A886" s="72"/>
      <c r="B886" s="155" t="s">
        <v>174</v>
      </c>
      <c r="C886" s="155" t="s">
        <v>144</v>
      </c>
      <c r="D886" s="124"/>
      <c r="E886" s="238"/>
      <c r="F886" s="74"/>
      <c r="G886" s="74"/>
      <c r="H886" s="241"/>
      <c r="I886" s="172"/>
      <c r="J886" s="159"/>
      <c r="K886" s="237"/>
    </row>
    <row r="887" spans="1:11" s="3" customFormat="1" ht="15" x14ac:dyDescent="0.2">
      <c r="A887" s="72"/>
      <c r="B887" s="155" t="s">
        <v>440</v>
      </c>
      <c r="C887" s="155" t="s">
        <v>141</v>
      </c>
      <c r="D887" s="124">
        <v>1</v>
      </c>
      <c r="E887" s="238" t="s">
        <v>11</v>
      </c>
      <c r="F887" s="116"/>
      <c r="G887" s="116"/>
      <c r="H887" s="241">
        <f t="shared" ref="H887:H891" si="486">SUM(F887,G887)*D887</f>
        <v>0</v>
      </c>
      <c r="I887" s="159">
        <f t="shared" ref="I887:I891" si="487">TRUNC(F887*(1+$K$4),2)</f>
        <v>0</v>
      </c>
      <c r="J887" s="159">
        <f t="shared" ref="J887:J891" si="488">TRUNC(G887*(1+$K$4),2)</f>
        <v>0</v>
      </c>
      <c r="K887" s="237">
        <f t="shared" si="481"/>
        <v>0</v>
      </c>
    </row>
    <row r="888" spans="1:11" s="3" customFormat="1" ht="15" x14ac:dyDescent="0.2">
      <c r="A888" s="72"/>
      <c r="B888" s="155" t="s">
        <v>441</v>
      </c>
      <c r="C888" s="155" t="s">
        <v>143</v>
      </c>
      <c r="D888" s="124">
        <v>1</v>
      </c>
      <c r="E888" s="238" t="s">
        <v>11</v>
      </c>
      <c r="F888" s="116"/>
      <c r="G888" s="116"/>
      <c r="H888" s="241">
        <f t="shared" si="486"/>
        <v>0</v>
      </c>
      <c r="I888" s="159">
        <f t="shared" si="487"/>
        <v>0</v>
      </c>
      <c r="J888" s="159">
        <f t="shared" si="488"/>
        <v>0</v>
      </c>
      <c r="K888" s="237">
        <f t="shared" si="481"/>
        <v>0</v>
      </c>
    </row>
    <row r="889" spans="1:11" s="3" customFormat="1" ht="15" x14ac:dyDescent="0.2">
      <c r="A889" s="72"/>
      <c r="B889" s="155" t="s">
        <v>175</v>
      </c>
      <c r="C889" s="155" t="s">
        <v>949</v>
      </c>
      <c r="D889" s="124">
        <v>500</v>
      </c>
      <c r="E889" s="238" t="s">
        <v>16</v>
      </c>
      <c r="F889" s="116"/>
      <c r="G889" s="116"/>
      <c r="H889" s="241">
        <f t="shared" si="486"/>
        <v>0</v>
      </c>
      <c r="I889" s="159">
        <f t="shared" si="487"/>
        <v>0</v>
      </c>
      <c r="J889" s="159">
        <f t="shared" si="488"/>
        <v>0</v>
      </c>
      <c r="K889" s="237">
        <f t="shared" si="481"/>
        <v>0</v>
      </c>
    </row>
    <row r="890" spans="1:11" s="3" customFormat="1" ht="15" x14ac:dyDescent="0.2">
      <c r="A890" s="72"/>
      <c r="B890" s="155" t="s">
        <v>176</v>
      </c>
      <c r="C890" s="155" t="s">
        <v>28</v>
      </c>
      <c r="D890" s="124">
        <v>1600</v>
      </c>
      <c r="E890" s="238" t="s">
        <v>16</v>
      </c>
      <c r="F890" s="116"/>
      <c r="G890" s="116"/>
      <c r="H890" s="241">
        <f t="shared" si="486"/>
        <v>0</v>
      </c>
      <c r="I890" s="159">
        <f t="shared" si="487"/>
        <v>0</v>
      </c>
      <c r="J890" s="159">
        <f t="shared" si="488"/>
        <v>0</v>
      </c>
      <c r="K890" s="237">
        <f t="shared" si="481"/>
        <v>0</v>
      </c>
    </row>
    <row r="891" spans="1:11" s="3" customFormat="1" ht="15" x14ac:dyDescent="0.2">
      <c r="A891" s="72"/>
      <c r="B891" s="155" t="s">
        <v>177</v>
      </c>
      <c r="C891" s="155" t="s">
        <v>158</v>
      </c>
      <c r="D891" s="124">
        <v>700</v>
      </c>
      <c r="E891" s="238" t="s">
        <v>16</v>
      </c>
      <c r="F891" s="116"/>
      <c r="G891" s="116"/>
      <c r="H891" s="241">
        <f t="shared" si="486"/>
        <v>0</v>
      </c>
      <c r="I891" s="159">
        <f t="shared" si="487"/>
        <v>0</v>
      </c>
      <c r="J891" s="159">
        <f t="shared" si="488"/>
        <v>0</v>
      </c>
      <c r="K891" s="237">
        <f t="shared" si="481"/>
        <v>0</v>
      </c>
    </row>
    <row r="892" spans="1:11" s="3" customFormat="1" ht="15" x14ac:dyDescent="0.2">
      <c r="A892" s="72"/>
      <c r="B892" s="155" t="s">
        <v>178</v>
      </c>
      <c r="C892" s="155" t="s">
        <v>162</v>
      </c>
      <c r="D892" s="124"/>
      <c r="E892" s="238"/>
      <c r="F892" s="74"/>
      <c r="G892" s="74"/>
      <c r="H892" s="241" t="s">
        <v>130</v>
      </c>
      <c r="I892" s="172"/>
      <c r="J892" s="159"/>
      <c r="K892" s="237"/>
    </row>
    <row r="893" spans="1:11" s="3" customFormat="1" ht="15" x14ac:dyDescent="0.2">
      <c r="A893" s="72"/>
      <c r="B893" s="155" t="s">
        <v>640</v>
      </c>
      <c r="C893" s="155" t="s">
        <v>164</v>
      </c>
      <c r="D893" s="124">
        <v>6</v>
      </c>
      <c r="E893" s="238" t="s">
        <v>11</v>
      </c>
      <c r="F893" s="116"/>
      <c r="G893" s="116"/>
      <c r="H893" s="241">
        <f t="shared" ref="H893:H899" si="489">SUM(F893,G893)*D893</f>
        <v>0</v>
      </c>
      <c r="I893" s="159">
        <f t="shared" ref="I893:I899" si="490">TRUNC(F893*(1+$K$4),2)</f>
        <v>0</v>
      </c>
      <c r="J893" s="159">
        <f t="shared" ref="J893:J899" si="491">TRUNC(G893*(1+$K$4),2)</f>
        <v>0</v>
      </c>
      <c r="K893" s="237">
        <f t="shared" ref="K893:K899" si="492">SUM(I893:J893)*D893</f>
        <v>0</v>
      </c>
    </row>
    <row r="894" spans="1:11" s="3" customFormat="1" ht="15" x14ac:dyDescent="0.2">
      <c r="A894" s="72"/>
      <c r="B894" s="155" t="s">
        <v>641</v>
      </c>
      <c r="C894" s="155" t="s">
        <v>163</v>
      </c>
      <c r="D894" s="124">
        <v>8</v>
      </c>
      <c r="E894" s="238" t="s">
        <v>11</v>
      </c>
      <c r="F894" s="116"/>
      <c r="G894" s="116"/>
      <c r="H894" s="241">
        <f t="shared" si="489"/>
        <v>0</v>
      </c>
      <c r="I894" s="159">
        <f t="shared" si="490"/>
        <v>0</v>
      </c>
      <c r="J894" s="159">
        <f t="shared" si="491"/>
        <v>0</v>
      </c>
      <c r="K894" s="237">
        <f t="shared" si="492"/>
        <v>0</v>
      </c>
    </row>
    <row r="895" spans="1:11" s="3" customFormat="1" ht="15" x14ac:dyDescent="0.2">
      <c r="A895" s="72" t="s">
        <v>146</v>
      </c>
      <c r="B895" s="155" t="s">
        <v>642</v>
      </c>
      <c r="C895" s="155" t="s">
        <v>242</v>
      </c>
      <c r="D895" s="124">
        <v>2</v>
      </c>
      <c r="E895" s="238" t="s">
        <v>11</v>
      </c>
      <c r="F895" s="116"/>
      <c r="G895" s="116"/>
      <c r="H895" s="241">
        <f t="shared" si="489"/>
        <v>0</v>
      </c>
      <c r="I895" s="159">
        <f t="shared" si="490"/>
        <v>0</v>
      </c>
      <c r="J895" s="159">
        <f t="shared" si="491"/>
        <v>0</v>
      </c>
      <c r="K895" s="237">
        <f t="shared" si="492"/>
        <v>0</v>
      </c>
    </row>
    <row r="896" spans="1:11" s="3" customFormat="1" ht="15" x14ac:dyDescent="0.2">
      <c r="A896" s="72" t="s">
        <v>146</v>
      </c>
      <c r="B896" s="155" t="s">
        <v>179</v>
      </c>
      <c r="C896" s="155" t="s">
        <v>132</v>
      </c>
      <c r="D896" s="124">
        <v>11</v>
      </c>
      <c r="E896" s="238" t="s">
        <v>11</v>
      </c>
      <c r="F896" s="116"/>
      <c r="G896" s="116"/>
      <c r="H896" s="241">
        <f t="shared" si="489"/>
        <v>0</v>
      </c>
      <c r="I896" s="159">
        <f t="shared" si="490"/>
        <v>0</v>
      </c>
      <c r="J896" s="159">
        <f t="shared" si="491"/>
        <v>0</v>
      </c>
      <c r="K896" s="237">
        <f t="shared" si="492"/>
        <v>0</v>
      </c>
    </row>
    <row r="897" spans="1:11" s="3" customFormat="1" ht="15" x14ac:dyDescent="0.2">
      <c r="A897" s="72"/>
      <c r="B897" s="155" t="s">
        <v>180</v>
      </c>
      <c r="C897" s="155" t="s">
        <v>160</v>
      </c>
      <c r="D897" s="124">
        <v>2</v>
      </c>
      <c r="E897" s="238" t="s">
        <v>33</v>
      </c>
      <c r="F897" s="116"/>
      <c r="G897" s="116"/>
      <c r="H897" s="241">
        <f t="shared" si="489"/>
        <v>0</v>
      </c>
      <c r="I897" s="159">
        <f t="shared" si="490"/>
        <v>0</v>
      </c>
      <c r="J897" s="159">
        <f t="shared" si="491"/>
        <v>0</v>
      </c>
      <c r="K897" s="237">
        <f t="shared" si="492"/>
        <v>0</v>
      </c>
    </row>
    <row r="898" spans="1:11" s="3" customFormat="1" ht="15" x14ac:dyDescent="0.2">
      <c r="A898" s="72"/>
      <c r="B898" s="155" t="s">
        <v>181</v>
      </c>
      <c r="C898" s="155" t="s">
        <v>147</v>
      </c>
      <c r="D898" s="124">
        <v>4</v>
      </c>
      <c r="E898" s="238" t="s">
        <v>11</v>
      </c>
      <c r="F898" s="116"/>
      <c r="G898" s="116"/>
      <c r="H898" s="241">
        <f t="shared" si="489"/>
        <v>0</v>
      </c>
      <c r="I898" s="159">
        <f t="shared" si="490"/>
        <v>0</v>
      </c>
      <c r="J898" s="159">
        <f t="shared" si="491"/>
        <v>0</v>
      </c>
      <c r="K898" s="237">
        <f t="shared" si="492"/>
        <v>0</v>
      </c>
    </row>
    <row r="899" spans="1:11" s="3" customFormat="1" ht="15" x14ac:dyDescent="0.2">
      <c r="A899" s="72"/>
      <c r="B899" s="155" t="s">
        <v>182</v>
      </c>
      <c r="C899" s="155" t="s">
        <v>444</v>
      </c>
      <c r="D899" s="124">
        <v>3</v>
      </c>
      <c r="E899" s="238" t="s">
        <v>11</v>
      </c>
      <c r="F899" s="116"/>
      <c r="G899" s="116"/>
      <c r="H899" s="241">
        <f t="shared" si="489"/>
        <v>0</v>
      </c>
      <c r="I899" s="159">
        <f t="shared" si="490"/>
        <v>0</v>
      </c>
      <c r="J899" s="159">
        <f t="shared" si="491"/>
        <v>0</v>
      </c>
      <c r="K899" s="237">
        <f t="shared" si="492"/>
        <v>0</v>
      </c>
    </row>
    <row r="900" spans="1:11" s="3" customFormat="1" ht="15" x14ac:dyDescent="0.2">
      <c r="A900" s="72"/>
      <c r="B900" s="266">
        <v>2</v>
      </c>
      <c r="C900" s="267" t="s">
        <v>241</v>
      </c>
      <c r="D900" s="124"/>
      <c r="E900" s="238"/>
      <c r="F900" s="116"/>
      <c r="G900" s="116"/>
      <c r="H900" s="241"/>
      <c r="I900" s="172"/>
      <c r="J900" s="159"/>
      <c r="K900" s="237"/>
    </row>
    <row r="901" spans="1:11" s="3" customFormat="1" ht="15" x14ac:dyDescent="0.2">
      <c r="A901" s="119"/>
      <c r="B901" s="155" t="s">
        <v>14</v>
      </c>
      <c r="C901" s="155" t="s">
        <v>133</v>
      </c>
      <c r="D901" s="124">
        <v>1</v>
      </c>
      <c r="E901" s="238" t="s">
        <v>11</v>
      </c>
      <c r="F901" s="116"/>
      <c r="G901" s="116"/>
      <c r="H901" s="241">
        <f t="shared" ref="H901" si="493">SUM(F901,G901)*D901</f>
        <v>0</v>
      </c>
      <c r="I901" s="159">
        <f t="shared" ref="I901" si="494">TRUNC(F901*(1+$K$4),2)</f>
        <v>0</v>
      </c>
      <c r="J901" s="159">
        <f t="shared" ref="J901" si="495">TRUNC(G901*(1+$K$4),2)</f>
        <v>0</v>
      </c>
      <c r="K901" s="237">
        <f t="shared" ref="K901:K915" si="496">SUM(I901:J901)*D901</f>
        <v>0</v>
      </c>
    </row>
    <row r="902" spans="1:11" s="3" customFormat="1" ht="15" x14ac:dyDescent="0.2">
      <c r="A902" s="72"/>
      <c r="B902" s="155" t="s">
        <v>17</v>
      </c>
      <c r="C902" s="155" t="s">
        <v>947</v>
      </c>
      <c r="D902" s="124"/>
      <c r="E902" s="238"/>
      <c r="F902" s="74"/>
      <c r="G902" s="74"/>
      <c r="H902" s="241"/>
      <c r="I902" s="172"/>
      <c r="J902" s="159"/>
      <c r="K902" s="237"/>
    </row>
    <row r="903" spans="1:11" s="3" customFormat="1" ht="15" x14ac:dyDescent="0.2">
      <c r="A903" s="72"/>
      <c r="B903" s="155" t="s">
        <v>234</v>
      </c>
      <c r="C903" s="155" t="s">
        <v>139</v>
      </c>
      <c r="D903" s="124">
        <v>21</v>
      </c>
      <c r="E903" s="238" t="s">
        <v>16</v>
      </c>
      <c r="F903" s="116"/>
      <c r="G903" s="116"/>
      <c r="H903" s="241">
        <f t="shared" ref="H903:H908" si="497">SUM(F903,G903)*D903</f>
        <v>0</v>
      </c>
      <c r="I903" s="159">
        <f t="shared" ref="I903:I911" si="498">TRUNC(F903*(1+$K$4),2)</f>
        <v>0</v>
      </c>
      <c r="J903" s="159">
        <f t="shared" ref="J903:J911" si="499">TRUNC(G903*(1+$K$4),2)</f>
        <v>0</v>
      </c>
      <c r="K903" s="237">
        <f t="shared" si="496"/>
        <v>0</v>
      </c>
    </row>
    <row r="904" spans="1:11" s="3" customFormat="1" ht="15" x14ac:dyDescent="0.2">
      <c r="A904" s="72"/>
      <c r="B904" s="155" t="s">
        <v>235</v>
      </c>
      <c r="C904" s="155" t="s">
        <v>134</v>
      </c>
      <c r="D904" s="124">
        <v>183</v>
      </c>
      <c r="E904" s="238" t="s">
        <v>16</v>
      </c>
      <c r="F904" s="116"/>
      <c r="G904" s="116"/>
      <c r="H904" s="241">
        <f t="shared" si="497"/>
        <v>0</v>
      </c>
      <c r="I904" s="159">
        <f t="shared" si="498"/>
        <v>0</v>
      </c>
      <c r="J904" s="159">
        <f t="shared" si="499"/>
        <v>0</v>
      </c>
      <c r="K904" s="237">
        <f t="shared" si="496"/>
        <v>0</v>
      </c>
    </row>
    <row r="905" spans="1:11" s="3" customFormat="1" ht="15" x14ac:dyDescent="0.2">
      <c r="A905" s="72"/>
      <c r="B905" s="155" t="s">
        <v>19</v>
      </c>
      <c r="C905" s="155" t="s">
        <v>145</v>
      </c>
      <c r="D905" s="124">
        <v>6</v>
      </c>
      <c r="E905" s="238" t="s">
        <v>11</v>
      </c>
      <c r="F905" s="116"/>
      <c r="G905" s="116"/>
      <c r="H905" s="241">
        <f t="shared" si="497"/>
        <v>0</v>
      </c>
      <c r="I905" s="159">
        <f t="shared" si="498"/>
        <v>0</v>
      </c>
      <c r="J905" s="159">
        <f t="shared" si="499"/>
        <v>0</v>
      </c>
      <c r="K905" s="237">
        <f t="shared" si="496"/>
        <v>0</v>
      </c>
    </row>
    <row r="906" spans="1:11" s="3" customFormat="1" ht="15" x14ac:dyDescent="0.2">
      <c r="A906" s="72"/>
      <c r="B906" s="155" t="s">
        <v>21</v>
      </c>
      <c r="C906" s="155" t="s">
        <v>140</v>
      </c>
      <c r="D906" s="124">
        <v>47</v>
      </c>
      <c r="E906" s="238" t="s">
        <v>11</v>
      </c>
      <c r="F906" s="116"/>
      <c r="G906" s="116"/>
      <c r="H906" s="241">
        <f t="shared" si="497"/>
        <v>0</v>
      </c>
      <c r="I906" s="159">
        <f t="shared" si="498"/>
        <v>0</v>
      </c>
      <c r="J906" s="159">
        <f t="shared" si="499"/>
        <v>0</v>
      </c>
      <c r="K906" s="237">
        <f t="shared" si="496"/>
        <v>0</v>
      </c>
    </row>
    <row r="907" spans="1:11" s="3" customFormat="1" ht="15" x14ac:dyDescent="0.2">
      <c r="A907" s="72"/>
      <c r="B907" s="155" t="s">
        <v>23</v>
      </c>
      <c r="C907" s="155" t="s">
        <v>245</v>
      </c>
      <c r="D907" s="124">
        <v>950</v>
      </c>
      <c r="E907" s="238" t="s">
        <v>16</v>
      </c>
      <c r="F907" s="116"/>
      <c r="G907" s="116"/>
      <c r="H907" s="241">
        <f t="shared" si="497"/>
        <v>0</v>
      </c>
      <c r="I907" s="159">
        <f t="shared" si="498"/>
        <v>0</v>
      </c>
      <c r="J907" s="159">
        <f t="shared" si="499"/>
        <v>0</v>
      </c>
      <c r="K907" s="237">
        <f t="shared" si="496"/>
        <v>0</v>
      </c>
    </row>
    <row r="908" spans="1:11" s="3" customFormat="1" ht="15" x14ac:dyDescent="0.2">
      <c r="A908" s="72"/>
      <c r="B908" s="155" t="s">
        <v>236</v>
      </c>
      <c r="C908" s="155" t="s">
        <v>949</v>
      </c>
      <c r="D908" s="124">
        <v>80</v>
      </c>
      <c r="E908" s="238" t="s">
        <v>16</v>
      </c>
      <c r="F908" s="116"/>
      <c r="G908" s="116"/>
      <c r="H908" s="241">
        <f t="shared" si="497"/>
        <v>0</v>
      </c>
      <c r="I908" s="159">
        <f t="shared" si="498"/>
        <v>0</v>
      </c>
      <c r="J908" s="159">
        <f t="shared" si="499"/>
        <v>0</v>
      </c>
      <c r="K908" s="237">
        <f t="shared" si="496"/>
        <v>0</v>
      </c>
    </row>
    <row r="909" spans="1:11" s="3" customFormat="1" ht="15" x14ac:dyDescent="0.2">
      <c r="A909" s="72"/>
      <c r="B909" s="155" t="s">
        <v>237</v>
      </c>
      <c r="C909" s="155" t="s">
        <v>161</v>
      </c>
      <c r="D909" s="124">
        <v>300</v>
      </c>
      <c r="E909" s="238" t="s">
        <v>16</v>
      </c>
      <c r="F909" s="116"/>
      <c r="G909" s="116"/>
      <c r="H909" s="241">
        <f t="shared" ref="H909:H911" si="500">(F909+G909)*D909</f>
        <v>0</v>
      </c>
      <c r="I909" s="159">
        <f t="shared" si="498"/>
        <v>0</v>
      </c>
      <c r="J909" s="159">
        <f t="shared" si="499"/>
        <v>0</v>
      </c>
      <c r="K909" s="237">
        <f t="shared" si="496"/>
        <v>0</v>
      </c>
    </row>
    <row r="910" spans="1:11" s="3" customFormat="1" ht="30" x14ac:dyDescent="0.2">
      <c r="A910" s="72"/>
      <c r="B910" s="155" t="s">
        <v>238</v>
      </c>
      <c r="C910" s="155" t="s">
        <v>989</v>
      </c>
      <c r="D910" s="124">
        <v>50</v>
      </c>
      <c r="E910" s="238" t="s">
        <v>16</v>
      </c>
      <c r="F910" s="116"/>
      <c r="G910" s="116"/>
      <c r="H910" s="241">
        <f t="shared" si="500"/>
        <v>0</v>
      </c>
      <c r="I910" s="159">
        <f t="shared" si="498"/>
        <v>0</v>
      </c>
      <c r="J910" s="159">
        <f t="shared" si="499"/>
        <v>0</v>
      </c>
      <c r="K910" s="237">
        <f t="shared" si="496"/>
        <v>0</v>
      </c>
    </row>
    <row r="911" spans="1:11" s="3" customFormat="1" ht="15" x14ac:dyDescent="0.2">
      <c r="A911" s="72"/>
      <c r="B911" s="155" t="s">
        <v>239</v>
      </c>
      <c r="C911" s="155" t="s">
        <v>244</v>
      </c>
      <c r="D911" s="124">
        <v>100</v>
      </c>
      <c r="E911" s="238" t="s">
        <v>16</v>
      </c>
      <c r="F911" s="116"/>
      <c r="G911" s="116"/>
      <c r="H911" s="241">
        <f t="shared" si="500"/>
        <v>0</v>
      </c>
      <c r="I911" s="159">
        <f t="shared" si="498"/>
        <v>0</v>
      </c>
      <c r="J911" s="159">
        <f t="shared" si="499"/>
        <v>0</v>
      </c>
      <c r="K911" s="237">
        <f t="shared" si="496"/>
        <v>0</v>
      </c>
    </row>
    <row r="912" spans="1:11" s="3" customFormat="1" ht="15" x14ac:dyDescent="0.2">
      <c r="A912" s="72"/>
      <c r="B912" s="155" t="s">
        <v>246</v>
      </c>
      <c r="C912" s="155" t="s">
        <v>243</v>
      </c>
      <c r="D912" s="124">
        <v>5</v>
      </c>
      <c r="E912" s="238" t="s">
        <v>11</v>
      </c>
      <c r="F912" s="74" t="s">
        <v>39</v>
      </c>
      <c r="G912" s="116"/>
      <c r="H912" s="241">
        <f>G912*D912</f>
        <v>0</v>
      </c>
      <c r="I912" s="172" t="s">
        <v>39</v>
      </c>
      <c r="J912" s="159">
        <f t="shared" ref="J912:J915" si="501">TRUNC(G912*(1+$K$4),2)</f>
        <v>0</v>
      </c>
      <c r="K912" s="237">
        <f t="shared" si="496"/>
        <v>0</v>
      </c>
    </row>
    <row r="913" spans="1:12" s="3" customFormat="1" ht="45" x14ac:dyDescent="0.2">
      <c r="A913" s="72"/>
      <c r="B913" s="155" t="s">
        <v>268</v>
      </c>
      <c r="C913" s="155" t="s">
        <v>950</v>
      </c>
      <c r="D913" s="124">
        <v>3</v>
      </c>
      <c r="E913" s="238" t="s">
        <v>11</v>
      </c>
      <c r="F913" s="116"/>
      <c r="G913" s="116"/>
      <c r="H913" s="241">
        <f t="shared" ref="H913:H915" si="502">SUM(F913,G913)*D913</f>
        <v>0</v>
      </c>
      <c r="I913" s="159">
        <f t="shared" ref="I913:I915" si="503">TRUNC(F913*(1+$K$4),2)</f>
        <v>0</v>
      </c>
      <c r="J913" s="159">
        <f t="shared" si="501"/>
        <v>0</v>
      </c>
      <c r="K913" s="237">
        <f t="shared" si="496"/>
        <v>0</v>
      </c>
    </row>
    <row r="914" spans="1:12" s="3" customFormat="1" ht="15" x14ac:dyDescent="0.2">
      <c r="A914" s="72"/>
      <c r="B914" s="155" t="s">
        <v>269</v>
      </c>
      <c r="C914" s="155" t="s">
        <v>15</v>
      </c>
      <c r="D914" s="124">
        <v>3</v>
      </c>
      <c r="E914" s="238" t="s">
        <v>16</v>
      </c>
      <c r="F914" s="116"/>
      <c r="G914" s="116"/>
      <c r="H914" s="241">
        <f t="shared" si="502"/>
        <v>0</v>
      </c>
      <c r="I914" s="159">
        <f t="shared" si="503"/>
        <v>0</v>
      </c>
      <c r="J914" s="159">
        <f t="shared" si="501"/>
        <v>0</v>
      </c>
      <c r="K914" s="237">
        <f t="shared" si="496"/>
        <v>0</v>
      </c>
    </row>
    <row r="915" spans="1:12" s="3" customFormat="1" ht="15" x14ac:dyDescent="0.2">
      <c r="A915" s="72"/>
      <c r="B915" s="155" t="s">
        <v>270</v>
      </c>
      <c r="C915" s="155" t="s">
        <v>135</v>
      </c>
      <c r="D915" s="124">
        <v>3</v>
      </c>
      <c r="E915" s="238" t="s">
        <v>33</v>
      </c>
      <c r="F915" s="116"/>
      <c r="G915" s="116"/>
      <c r="H915" s="241">
        <f t="shared" si="502"/>
        <v>0</v>
      </c>
      <c r="I915" s="159">
        <f t="shared" si="503"/>
        <v>0</v>
      </c>
      <c r="J915" s="159">
        <f t="shared" si="501"/>
        <v>0</v>
      </c>
      <c r="K915" s="237">
        <f t="shared" si="496"/>
        <v>0</v>
      </c>
    </row>
    <row r="916" spans="1:12" s="3" customFormat="1" ht="15" x14ac:dyDescent="0.2">
      <c r="A916" s="72"/>
      <c r="B916" s="266">
        <v>3</v>
      </c>
      <c r="C916" s="267" t="s">
        <v>123</v>
      </c>
      <c r="D916" s="124"/>
      <c r="E916" s="238"/>
      <c r="F916" s="74"/>
      <c r="G916" s="74"/>
      <c r="H916" s="241"/>
      <c r="I916" s="172"/>
      <c r="J916" s="159"/>
      <c r="K916" s="237"/>
    </row>
    <row r="917" spans="1:12" s="3" customFormat="1" ht="45" x14ac:dyDescent="0.2">
      <c r="A917" s="119"/>
      <c r="B917" s="155" t="s">
        <v>26</v>
      </c>
      <c r="C917" s="240" t="s">
        <v>193</v>
      </c>
      <c r="D917" s="124">
        <v>320</v>
      </c>
      <c r="E917" s="238" t="s">
        <v>11</v>
      </c>
      <c r="F917" s="116"/>
      <c r="G917" s="116"/>
      <c r="H917" s="241">
        <f t="shared" ref="H917:H933" si="504">SUM(F917,G917)*D917</f>
        <v>0</v>
      </c>
      <c r="I917" s="159">
        <f t="shared" ref="I917:I919" si="505">TRUNC(F917*(1+$K$4),2)</f>
        <v>0</v>
      </c>
      <c r="J917" s="159">
        <f t="shared" ref="J917:J919" si="506">TRUNC(G917*(1+$K$4),2)</f>
        <v>0</v>
      </c>
      <c r="K917" s="237">
        <f t="shared" ref="K917:K919" si="507">SUM(I917:J917)*D917</f>
        <v>0</v>
      </c>
    </row>
    <row r="918" spans="1:12" s="3" customFormat="1" ht="60" x14ac:dyDescent="0.2">
      <c r="A918" s="72"/>
      <c r="B918" s="155" t="s">
        <v>27</v>
      </c>
      <c r="C918" s="240" t="s">
        <v>13</v>
      </c>
      <c r="D918" s="124">
        <v>640</v>
      </c>
      <c r="E918" s="238" t="s">
        <v>11</v>
      </c>
      <c r="F918" s="116"/>
      <c r="G918" s="116"/>
      <c r="H918" s="241">
        <f t="shared" si="504"/>
        <v>0</v>
      </c>
      <c r="I918" s="159">
        <f t="shared" si="505"/>
        <v>0</v>
      </c>
      <c r="J918" s="159">
        <f t="shared" si="506"/>
        <v>0</v>
      </c>
      <c r="K918" s="237">
        <f t="shared" si="507"/>
        <v>0</v>
      </c>
    </row>
    <row r="919" spans="1:12" s="3" customFormat="1" ht="60" x14ac:dyDescent="0.2">
      <c r="A919" s="72"/>
      <c r="B919" s="155" t="s">
        <v>29</v>
      </c>
      <c r="C919" s="240" t="s">
        <v>954</v>
      </c>
      <c r="D919" s="124">
        <v>14</v>
      </c>
      <c r="E919" s="238" t="s">
        <v>11</v>
      </c>
      <c r="F919" s="116"/>
      <c r="G919" s="116"/>
      <c r="H919" s="241">
        <f t="shared" si="504"/>
        <v>0</v>
      </c>
      <c r="I919" s="159">
        <f t="shared" si="505"/>
        <v>0</v>
      </c>
      <c r="J919" s="159">
        <f t="shared" si="506"/>
        <v>0</v>
      </c>
      <c r="K919" s="237">
        <f t="shared" si="507"/>
        <v>0</v>
      </c>
    </row>
    <row r="920" spans="1:12" s="3" customFormat="1" ht="15" x14ac:dyDescent="0.2">
      <c r="A920" s="72"/>
      <c r="B920" s="266">
        <v>4</v>
      </c>
      <c r="C920" s="267" t="s">
        <v>62</v>
      </c>
      <c r="D920" s="124"/>
      <c r="E920" s="238"/>
      <c r="F920" s="74"/>
      <c r="G920" s="74"/>
      <c r="H920" s="241"/>
      <c r="I920" s="172"/>
      <c r="J920" s="159"/>
      <c r="K920" s="237"/>
    </row>
    <row r="921" spans="1:12" s="3" customFormat="1" ht="45" x14ac:dyDescent="0.2">
      <c r="A921" s="119"/>
      <c r="B921" s="155" t="s">
        <v>43</v>
      </c>
      <c r="C921" s="155" t="s">
        <v>63</v>
      </c>
      <c r="D921" s="124">
        <v>2</v>
      </c>
      <c r="E921" s="238" t="s">
        <v>11</v>
      </c>
      <c r="F921" s="116"/>
      <c r="G921" s="116"/>
      <c r="H921" s="241">
        <f t="shared" ref="H921:H927" si="508">SUM(F921,G921)*D921</f>
        <v>0</v>
      </c>
      <c r="I921" s="159">
        <f t="shared" ref="I921:I930" si="509">TRUNC(F921*(1+$K$4),2)</f>
        <v>0</v>
      </c>
      <c r="J921" s="159">
        <f t="shared" ref="J921:J930" si="510">TRUNC(G921*(1+$K$4),2)</f>
        <v>0</v>
      </c>
      <c r="K921" s="237">
        <f t="shared" ref="K921:K930" si="511">SUM(I921:J921)*D921</f>
        <v>0</v>
      </c>
    </row>
    <row r="922" spans="1:12" s="3" customFormat="1" ht="45" x14ac:dyDescent="0.2">
      <c r="A922" s="72"/>
      <c r="B922" s="155" t="s">
        <v>44</v>
      </c>
      <c r="C922" s="155" t="s">
        <v>64</v>
      </c>
      <c r="D922" s="124">
        <v>15</v>
      </c>
      <c r="E922" s="238" t="s">
        <v>11</v>
      </c>
      <c r="F922" s="116"/>
      <c r="G922" s="116"/>
      <c r="H922" s="241">
        <f t="shared" si="508"/>
        <v>0</v>
      </c>
      <c r="I922" s="159">
        <f t="shared" si="509"/>
        <v>0</v>
      </c>
      <c r="J922" s="159">
        <f t="shared" si="510"/>
        <v>0</v>
      </c>
      <c r="K922" s="237">
        <f t="shared" si="511"/>
        <v>0</v>
      </c>
    </row>
    <row r="923" spans="1:12" s="3" customFormat="1" ht="30" x14ac:dyDescent="0.2">
      <c r="A923" s="72"/>
      <c r="B923" s="155" t="s">
        <v>45</v>
      </c>
      <c r="C923" s="155" t="s">
        <v>227</v>
      </c>
      <c r="D923" s="124">
        <v>4</v>
      </c>
      <c r="E923" s="238" t="s">
        <v>11</v>
      </c>
      <c r="F923" s="116"/>
      <c r="G923" s="116"/>
      <c r="H923" s="241">
        <f t="shared" si="508"/>
        <v>0</v>
      </c>
      <c r="I923" s="159">
        <f t="shared" si="509"/>
        <v>0</v>
      </c>
      <c r="J923" s="159">
        <f t="shared" si="510"/>
        <v>0</v>
      </c>
      <c r="K923" s="237">
        <f t="shared" si="511"/>
        <v>0</v>
      </c>
    </row>
    <row r="924" spans="1:12" s="3" customFormat="1" ht="15" x14ac:dyDescent="0.2">
      <c r="A924" s="72"/>
      <c r="B924" s="155" t="s">
        <v>46</v>
      </c>
      <c r="C924" s="117" t="s">
        <v>15</v>
      </c>
      <c r="D924" s="224">
        <v>6</v>
      </c>
      <c r="E924" s="118" t="s">
        <v>16</v>
      </c>
      <c r="F924" s="116"/>
      <c r="G924" s="116"/>
      <c r="H924" s="241">
        <f t="shared" si="508"/>
        <v>0</v>
      </c>
      <c r="I924" s="159">
        <f t="shared" si="509"/>
        <v>0</v>
      </c>
      <c r="J924" s="159">
        <f t="shared" si="510"/>
        <v>0</v>
      </c>
      <c r="K924" s="237">
        <f t="shared" si="511"/>
        <v>0</v>
      </c>
    </row>
    <row r="925" spans="1:12" s="3" customFormat="1" ht="30" x14ac:dyDescent="0.2">
      <c r="A925" s="119"/>
      <c r="B925" s="155" t="s">
        <v>48</v>
      </c>
      <c r="C925" s="240" t="s">
        <v>70</v>
      </c>
      <c r="D925" s="124">
        <v>15</v>
      </c>
      <c r="E925" s="238" t="s">
        <v>11</v>
      </c>
      <c r="F925" s="116"/>
      <c r="G925" s="116"/>
      <c r="H925" s="241">
        <f t="shared" si="508"/>
        <v>0</v>
      </c>
      <c r="I925" s="159">
        <f t="shared" si="509"/>
        <v>0</v>
      </c>
      <c r="J925" s="159">
        <f t="shared" si="510"/>
        <v>0</v>
      </c>
      <c r="K925" s="237">
        <f t="shared" si="511"/>
        <v>0</v>
      </c>
    </row>
    <row r="926" spans="1:12" s="3" customFormat="1" ht="15" x14ac:dyDescent="0.2">
      <c r="A926" s="72"/>
      <c r="B926" s="155" t="s">
        <v>49</v>
      </c>
      <c r="C926" s="240" t="s">
        <v>32</v>
      </c>
      <c r="D926" s="124">
        <v>15</v>
      </c>
      <c r="E926" s="238" t="s">
        <v>33</v>
      </c>
      <c r="F926" s="116"/>
      <c r="G926" s="116"/>
      <c r="H926" s="241">
        <f t="shared" si="508"/>
        <v>0</v>
      </c>
      <c r="I926" s="159">
        <f t="shared" si="509"/>
        <v>0</v>
      </c>
      <c r="J926" s="159">
        <f t="shared" si="510"/>
        <v>0</v>
      </c>
      <c r="K926" s="237">
        <f t="shared" si="511"/>
        <v>0</v>
      </c>
    </row>
    <row r="927" spans="1:12" s="36" customFormat="1" ht="15" x14ac:dyDescent="0.2">
      <c r="A927" s="72"/>
      <c r="B927" s="155" t="s">
        <v>50</v>
      </c>
      <c r="C927" s="155" t="s">
        <v>22</v>
      </c>
      <c r="D927" s="124">
        <v>15</v>
      </c>
      <c r="E927" s="238" t="s">
        <v>11</v>
      </c>
      <c r="F927" s="116"/>
      <c r="G927" s="116"/>
      <c r="H927" s="241">
        <f t="shared" si="508"/>
        <v>0</v>
      </c>
      <c r="I927" s="159">
        <f t="shared" si="509"/>
        <v>0</v>
      </c>
      <c r="J927" s="159">
        <f t="shared" si="510"/>
        <v>0</v>
      </c>
      <c r="K927" s="237">
        <f t="shared" si="511"/>
        <v>0</v>
      </c>
      <c r="L927" s="16"/>
    </row>
    <row r="928" spans="1:12" s="36" customFormat="1" ht="15" x14ac:dyDescent="0.2">
      <c r="A928" s="72"/>
      <c r="B928" s="155" t="s">
        <v>51</v>
      </c>
      <c r="C928" s="155" t="s">
        <v>28</v>
      </c>
      <c r="D928" s="124">
        <v>350</v>
      </c>
      <c r="E928" s="238" t="s">
        <v>16</v>
      </c>
      <c r="F928" s="116"/>
      <c r="G928" s="116"/>
      <c r="H928" s="241">
        <f>SUM(F928,G928)*D928</f>
        <v>0</v>
      </c>
      <c r="I928" s="159">
        <f t="shared" si="509"/>
        <v>0</v>
      </c>
      <c r="J928" s="159">
        <f t="shared" si="510"/>
        <v>0</v>
      </c>
      <c r="K928" s="237">
        <f t="shared" si="511"/>
        <v>0</v>
      </c>
      <c r="L928" s="16"/>
    </row>
    <row r="929" spans="1:12" s="36" customFormat="1" ht="15" x14ac:dyDescent="0.2">
      <c r="A929" s="72"/>
      <c r="B929" s="155" t="s">
        <v>52</v>
      </c>
      <c r="C929" s="117" t="s">
        <v>24</v>
      </c>
      <c r="D929" s="224">
        <v>60</v>
      </c>
      <c r="E929" s="118" t="s">
        <v>16</v>
      </c>
      <c r="F929" s="116"/>
      <c r="G929" s="116"/>
      <c r="H929" s="241">
        <f t="shared" ref="H929:H930" si="512">SUM(F929,G929)*D929</f>
        <v>0</v>
      </c>
      <c r="I929" s="159">
        <f t="shared" si="509"/>
        <v>0</v>
      </c>
      <c r="J929" s="159">
        <f t="shared" si="510"/>
        <v>0</v>
      </c>
      <c r="K929" s="237">
        <f t="shared" si="511"/>
        <v>0</v>
      </c>
      <c r="L929" s="16"/>
    </row>
    <row r="930" spans="1:12" s="36" customFormat="1" ht="15" x14ac:dyDescent="0.2">
      <c r="A930" s="119"/>
      <c r="B930" s="155" t="s">
        <v>198</v>
      </c>
      <c r="C930" s="117" t="s">
        <v>25</v>
      </c>
      <c r="D930" s="224">
        <v>20</v>
      </c>
      <c r="E930" s="118" t="s">
        <v>18</v>
      </c>
      <c r="F930" s="116"/>
      <c r="G930" s="116"/>
      <c r="H930" s="241">
        <f t="shared" si="512"/>
        <v>0</v>
      </c>
      <c r="I930" s="159">
        <f t="shared" si="509"/>
        <v>0</v>
      </c>
      <c r="J930" s="159">
        <f t="shared" si="510"/>
        <v>0</v>
      </c>
      <c r="K930" s="237">
        <f t="shared" si="511"/>
        <v>0</v>
      </c>
      <c r="L930" s="16"/>
    </row>
    <row r="931" spans="1:12" s="36" customFormat="1" ht="15" x14ac:dyDescent="0.2">
      <c r="A931" s="119"/>
      <c r="B931" s="266">
        <v>5</v>
      </c>
      <c r="C931" s="267" t="s">
        <v>65</v>
      </c>
      <c r="D931" s="124"/>
      <c r="E931" s="238"/>
      <c r="F931" s="74"/>
      <c r="G931" s="74"/>
      <c r="H931" s="241"/>
      <c r="I931" s="172"/>
      <c r="J931" s="159"/>
      <c r="K931" s="237"/>
      <c r="L931" s="16"/>
    </row>
    <row r="932" spans="1:12" s="36" customFormat="1" ht="15" x14ac:dyDescent="0.2">
      <c r="A932" s="119"/>
      <c r="B932" s="122" t="s">
        <v>57</v>
      </c>
      <c r="C932" s="117" t="s">
        <v>66</v>
      </c>
      <c r="D932" s="224">
        <v>80</v>
      </c>
      <c r="E932" s="118" t="s">
        <v>18</v>
      </c>
      <c r="F932" s="116"/>
      <c r="G932" s="116"/>
      <c r="H932" s="241">
        <f t="shared" si="504"/>
        <v>0</v>
      </c>
      <c r="I932" s="159">
        <f t="shared" ref="I932:I933" si="513">TRUNC(F932*(1+$K$4),2)</f>
        <v>0</v>
      </c>
      <c r="J932" s="159">
        <f t="shared" ref="J932:J934" si="514">TRUNC(G932*(1+$K$4),2)</f>
        <v>0</v>
      </c>
      <c r="K932" s="237">
        <f t="shared" ref="K932:K935" si="515">SUM(I932:J932)*D932</f>
        <v>0</v>
      </c>
      <c r="L932" s="16"/>
    </row>
    <row r="933" spans="1:12" s="3" customFormat="1" ht="30" x14ac:dyDescent="0.2">
      <c r="A933" s="119"/>
      <c r="B933" s="122" t="s">
        <v>58</v>
      </c>
      <c r="C933" s="240" t="s">
        <v>196</v>
      </c>
      <c r="D933" s="124">
        <v>129</v>
      </c>
      <c r="E933" s="238" t="s">
        <v>11</v>
      </c>
      <c r="F933" s="116"/>
      <c r="G933" s="116"/>
      <c r="H933" s="241">
        <f t="shared" si="504"/>
        <v>0</v>
      </c>
      <c r="I933" s="159">
        <f t="shared" si="513"/>
        <v>0</v>
      </c>
      <c r="J933" s="159">
        <f t="shared" si="514"/>
        <v>0</v>
      </c>
      <c r="K933" s="237">
        <f t="shared" si="515"/>
        <v>0</v>
      </c>
    </row>
    <row r="934" spans="1:12" s="3" customFormat="1" ht="15" x14ac:dyDescent="0.2">
      <c r="A934" s="72"/>
      <c r="B934" s="122" t="s">
        <v>59</v>
      </c>
      <c r="C934" s="117" t="s">
        <v>121</v>
      </c>
      <c r="D934" s="124">
        <v>1</v>
      </c>
      <c r="E934" s="238" t="s">
        <v>11</v>
      </c>
      <c r="F934" s="74" t="s">
        <v>39</v>
      </c>
      <c r="G934" s="116"/>
      <c r="H934" s="241">
        <f t="shared" ref="H934" si="516">SUM(F934:G934)*D934</f>
        <v>0</v>
      </c>
      <c r="I934" s="179" t="s">
        <v>39</v>
      </c>
      <c r="J934" s="159">
        <f t="shared" si="514"/>
        <v>0</v>
      </c>
      <c r="K934" s="237">
        <f t="shared" si="515"/>
        <v>0</v>
      </c>
    </row>
    <row r="935" spans="1:12" s="3" customFormat="1" ht="45" x14ac:dyDescent="0.2">
      <c r="A935" s="119"/>
      <c r="B935" s="122" t="s">
        <v>60</v>
      </c>
      <c r="C935" s="117" t="s">
        <v>495</v>
      </c>
      <c r="D935" s="124">
        <v>1</v>
      </c>
      <c r="E935" s="238" t="s">
        <v>11</v>
      </c>
      <c r="F935" s="116"/>
      <c r="G935" s="116"/>
      <c r="H935" s="241">
        <f t="shared" ref="H935" si="517">SUM(F935:G935)*D935</f>
        <v>0</v>
      </c>
      <c r="I935" s="159">
        <f t="shared" ref="I935" si="518">TRUNC(F935*(1+$K$4),2)</f>
        <v>0</v>
      </c>
      <c r="J935" s="159">
        <f t="shared" ref="J935" si="519">TRUNC(G935*(1+$K$4),2)</f>
        <v>0</v>
      </c>
      <c r="K935" s="237">
        <f t="shared" si="515"/>
        <v>0</v>
      </c>
    </row>
    <row r="936" spans="1:12" s="3" customFormat="1" ht="15" x14ac:dyDescent="0.2">
      <c r="A936" s="119"/>
      <c r="B936" s="122" t="s">
        <v>61</v>
      </c>
      <c r="C936" s="117" t="s">
        <v>496</v>
      </c>
      <c r="D936" s="224"/>
      <c r="E936" s="238"/>
      <c r="F936" s="74"/>
      <c r="G936" s="74"/>
      <c r="H936" s="241"/>
      <c r="I936" s="172"/>
      <c r="J936" s="159"/>
      <c r="K936" s="237"/>
    </row>
    <row r="937" spans="1:12" s="3" customFormat="1" ht="15" x14ac:dyDescent="0.2">
      <c r="A937" s="119"/>
      <c r="B937" s="122" t="s">
        <v>643</v>
      </c>
      <c r="C937" s="117" t="s">
        <v>497</v>
      </c>
      <c r="D937" s="124">
        <v>25</v>
      </c>
      <c r="E937" s="238" t="s">
        <v>11</v>
      </c>
      <c r="F937" s="116"/>
      <c r="G937" s="116"/>
      <c r="H937" s="241">
        <f t="shared" ref="H937:H938" si="520">SUM(F937:G937)*D937</f>
        <v>0</v>
      </c>
      <c r="I937" s="159">
        <f t="shared" ref="I937:I938" si="521">TRUNC(F937*(1+$K$4),2)</f>
        <v>0</v>
      </c>
      <c r="J937" s="159">
        <f t="shared" ref="J937:J938" si="522">TRUNC(G937*(1+$K$4),2)</f>
        <v>0</v>
      </c>
      <c r="K937" s="237">
        <f t="shared" ref="K937:K943" si="523">SUM(I937:J937)*D937</f>
        <v>0</v>
      </c>
    </row>
    <row r="938" spans="1:12" s="3" customFormat="1" ht="15" x14ac:dyDescent="0.2">
      <c r="A938" s="119"/>
      <c r="B938" s="122" t="s">
        <v>644</v>
      </c>
      <c r="C938" s="117" t="s">
        <v>645</v>
      </c>
      <c r="D938" s="124">
        <v>4</v>
      </c>
      <c r="E938" s="238" t="s">
        <v>11</v>
      </c>
      <c r="F938" s="116"/>
      <c r="G938" s="116"/>
      <c r="H938" s="241">
        <f t="shared" si="520"/>
        <v>0</v>
      </c>
      <c r="I938" s="159">
        <f t="shared" si="521"/>
        <v>0</v>
      </c>
      <c r="J938" s="159">
        <f t="shared" si="522"/>
        <v>0</v>
      </c>
      <c r="K938" s="237">
        <f t="shared" si="523"/>
        <v>0</v>
      </c>
    </row>
    <row r="939" spans="1:12" s="3" customFormat="1" ht="15" x14ac:dyDescent="0.2">
      <c r="A939" s="119"/>
      <c r="B939" s="122" t="s">
        <v>73</v>
      </c>
      <c r="C939" s="117" t="s">
        <v>498</v>
      </c>
      <c r="D939" s="224"/>
      <c r="E939" s="238"/>
      <c r="F939" s="74"/>
      <c r="G939" s="74"/>
      <c r="H939" s="241"/>
      <c r="I939" s="172"/>
      <c r="J939" s="159"/>
      <c r="K939" s="237"/>
    </row>
    <row r="940" spans="1:12" s="3" customFormat="1" ht="15" x14ac:dyDescent="0.2">
      <c r="A940" s="119"/>
      <c r="B940" s="122" t="s">
        <v>646</v>
      </c>
      <c r="C940" s="117" t="s">
        <v>647</v>
      </c>
      <c r="D940" s="124">
        <v>1</v>
      </c>
      <c r="E940" s="238" t="s">
        <v>11</v>
      </c>
      <c r="F940" s="116"/>
      <c r="G940" s="116"/>
      <c r="H940" s="241">
        <f t="shared" ref="H940" si="524">SUM(F940:G940)*D940</f>
        <v>0</v>
      </c>
      <c r="I940" s="159">
        <f t="shared" ref="I940:I943" si="525">TRUNC(F940*(1+$K$4),2)</f>
        <v>0</v>
      </c>
      <c r="J940" s="159">
        <f t="shared" ref="J940:J943" si="526">TRUNC(G940*(1+$K$4),2)</f>
        <v>0</v>
      </c>
      <c r="K940" s="237">
        <f t="shared" si="523"/>
        <v>0</v>
      </c>
    </row>
    <row r="941" spans="1:12" s="3" customFormat="1" ht="45" x14ac:dyDescent="0.2">
      <c r="A941" s="119"/>
      <c r="B941" s="122" t="s">
        <v>199</v>
      </c>
      <c r="C941" s="117" t="s">
        <v>540</v>
      </c>
      <c r="D941" s="124">
        <v>3</v>
      </c>
      <c r="E941" s="238" t="s">
        <v>11</v>
      </c>
      <c r="F941" s="116"/>
      <c r="G941" s="116"/>
      <c r="H941" s="241">
        <f t="shared" ref="H941" si="527">SUM(F941:G941)*D941</f>
        <v>0</v>
      </c>
      <c r="I941" s="159">
        <f t="shared" si="525"/>
        <v>0</v>
      </c>
      <c r="J941" s="159">
        <f t="shared" si="526"/>
        <v>0</v>
      </c>
      <c r="K941" s="237">
        <f t="shared" si="523"/>
        <v>0</v>
      </c>
    </row>
    <row r="942" spans="1:12" s="3" customFormat="1" ht="30" x14ac:dyDescent="0.2">
      <c r="A942" s="119"/>
      <c r="B942" s="122" t="s">
        <v>200</v>
      </c>
      <c r="C942" s="240" t="s">
        <v>648</v>
      </c>
      <c r="D942" s="124">
        <v>1</v>
      </c>
      <c r="E942" s="238" t="s">
        <v>11</v>
      </c>
      <c r="F942" s="116"/>
      <c r="G942" s="116"/>
      <c r="H942" s="241">
        <f>(F942+G942)*D942</f>
        <v>0</v>
      </c>
      <c r="I942" s="159">
        <f t="shared" si="525"/>
        <v>0</v>
      </c>
      <c r="J942" s="159">
        <f t="shared" si="526"/>
        <v>0</v>
      </c>
      <c r="K942" s="237">
        <f t="shared" si="523"/>
        <v>0</v>
      </c>
    </row>
    <row r="943" spans="1:12" s="3" customFormat="1" ht="30" x14ac:dyDescent="0.2">
      <c r="A943" s="72"/>
      <c r="B943" s="122" t="s">
        <v>201</v>
      </c>
      <c r="C943" s="240" t="s">
        <v>541</v>
      </c>
      <c r="D943" s="124">
        <v>2</v>
      </c>
      <c r="E943" s="238" t="s">
        <v>11</v>
      </c>
      <c r="F943" s="116"/>
      <c r="G943" s="116"/>
      <c r="H943" s="241">
        <f>(F943+G943)*D943</f>
        <v>0</v>
      </c>
      <c r="I943" s="159">
        <f t="shared" si="525"/>
        <v>0</v>
      </c>
      <c r="J943" s="159">
        <f t="shared" si="526"/>
        <v>0</v>
      </c>
      <c r="K943" s="237">
        <f t="shared" si="523"/>
        <v>0</v>
      </c>
    </row>
    <row r="944" spans="1:12" s="3" customFormat="1" ht="15" x14ac:dyDescent="0.2">
      <c r="A944" s="72"/>
      <c r="B944" s="122" t="s">
        <v>202</v>
      </c>
      <c r="C944" s="240" t="s">
        <v>542</v>
      </c>
      <c r="D944" s="124"/>
      <c r="E944" s="238" t="s">
        <v>130</v>
      </c>
      <c r="F944" s="74"/>
      <c r="G944" s="74"/>
      <c r="H944" s="241"/>
      <c r="I944" s="172"/>
      <c r="J944" s="159"/>
      <c r="K944" s="237"/>
    </row>
    <row r="945" spans="1:99" s="3" customFormat="1" ht="15" x14ac:dyDescent="0.2">
      <c r="A945" s="72"/>
      <c r="B945" s="155" t="s">
        <v>649</v>
      </c>
      <c r="C945" s="240" t="s">
        <v>544</v>
      </c>
      <c r="D945" s="124">
        <v>4</v>
      </c>
      <c r="E945" s="238" t="s">
        <v>11</v>
      </c>
      <c r="F945" s="116"/>
      <c r="G945" s="116"/>
      <c r="H945" s="241">
        <f t="shared" ref="H945:H949" si="528">SUM(F945:G945)*D945</f>
        <v>0</v>
      </c>
      <c r="I945" s="159">
        <f t="shared" ref="I945:I949" si="529">TRUNC(F945*(1+$K$4),2)</f>
        <v>0</v>
      </c>
      <c r="J945" s="159">
        <f t="shared" ref="J945:J949" si="530">TRUNC(G945*(1+$K$4),2)</f>
        <v>0</v>
      </c>
      <c r="K945" s="237">
        <f t="shared" ref="K945:K949" si="531">SUM(I945:J945)*D945</f>
        <v>0</v>
      </c>
    </row>
    <row r="946" spans="1:99" s="3" customFormat="1" ht="15" x14ac:dyDescent="0.2">
      <c r="A946" s="72"/>
      <c r="B946" s="155" t="s">
        <v>650</v>
      </c>
      <c r="C946" s="240" t="s">
        <v>546</v>
      </c>
      <c r="D946" s="124">
        <v>44</v>
      </c>
      <c r="E946" s="238" t="s">
        <v>11</v>
      </c>
      <c r="F946" s="116"/>
      <c r="G946" s="116"/>
      <c r="H946" s="241">
        <f t="shared" si="528"/>
        <v>0</v>
      </c>
      <c r="I946" s="159">
        <f t="shared" si="529"/>
        <v>0</v>
      </c>
      <c r="J946" s="159">
        <f t="shared" si="530"/>
        <v>0</v>
      </c>
      <c r="K946" s="237">
        <f t="shared" si="531"/>
        <v>0</v>
      </c>
    </row>
    <row r="947" spans="1:99" s="3" customFormat="1" ht="15" x14ac:dyDescent="0.2">
      <c r="A947" s="72"/>
      <c r="B947" s="155" t="s">
        <v>651</v>
      </c>
      <c r="C947" s="240" t="s">
        <v>548</v>
      </c>
      <c r="D947" s="124">
        <v>20</v>
      </c>
      <c r="E947" s="238" t="s">
        <v>11</v>
      </c>
      <c r="F947" s="116"/>
      <c r="G947" s="116"/>
      <c r="H947" s="241">
        <f t="shared" si="528"/>
        <v>0</v>
      </c>
      <c r="I947" s="159">
        <f t="shared" si="529"/>
        <v>0</v>
      </c>
      <c r="J947" s="159">
        <f t="shared" si="530"/>
        <v>0</v>
      </c>
      <c r="K947" s="237">
        <f t="shared" si="531"/>
        <v>0</v>
      </c>
    </row>
    <row r="948" spans="1:99" s="3" customFormat="1" ht="15" x14ac:dyDescent="0.2">
      <c r="A948" s="72"/>
      <c r="B948" s="155" t="s">
        <v>652</v>
      </c>
      <c r="C948" s="240" t="s">
        <v>550</v>
      </c>
      <c r="D948" s="124">
        <v>4</v>
      </c>
      <c r="E948" s="238" t="s">
        <v>11</v>
      </c>
      <c r="F948" s="116"/>
      <c r="G948" s="116"/>
      <c r="H948" s="241">
        <f t="shared" si="528"/>
        <v>0</v>
      </c>
      <c r="I948" s="159">
        <f t="shared" si="529"/>
        <v>0</v>
      </c>
      <c r="J948" s="159">
        <f t="shared" si="530"/>
        <v>0</v>
      </c>
      <c r="K948" s="237">
        <f t="shared" si="531"/>
        <v>0</v>
      </c>
    </row>
    <row r="949" spans="1:99" s="3" customFormat="1" ht="15" x14ac:dyDescent="0.2">
      <c r="A949" s="72"/>
      <c r="B949" s="155" t="s">
        <v>653</v>
      </c>
      <c r="C949" s="240" t="s">
        <v>552</v>
      </c>
      <c r="D949" s="124">
        <v>3</v>
      </c>
      <c r="E949" s="238" t="s">
        <v>11</v>
      </c>
      <c r="F949" s="116"/>
      <c r="G949" s="116"/>
      <c r="H949" s="241">
        <f t="shared" si="528"/>
        <v>0</v>
      </c>
      <c r="I949" s="159">
        <f t="shared" si="529"/>
        <v>0</v>
      </c>
      <c r="J949" s="159">
        <f t="shared" si="530"/>
        <v>0</v>
      </c>
      <c r="K949" s="237">
        <f t="shared" si="531"/>
        <v>0</v>
      </c>
    </row>
    <row r="950" spans="1:99" s="3" customFormat="1" ht="15" x14ac:dyDescent="0.2">
      <c r="A950" s="72"/>
      <c r="B950" s="155" t="s">
        <v>203</v>
      </c>
      <c r="C950" s="240" t="s">
        <v>553</v>
      </c>
      <c r="D950" s="124"/>
      <c r="E950" s="238" t="s">
        <v>130</v>
      </c>
      <c r="F950" s="74"/>
      <c r="G950" s="74"/>
      <c r="H950" s="241"/>
      <c r="I950" s="172"/>
      <c r="J950" s="159"/>
      <c r="K950" s="237"/>
    </row>
    <row r="951" spans="1:99" s="3" customFormat="1" ht="15" x14ac:dyDescent="0.2">
      <c r="A951" s="72"/>
      <c r="B951" s="155" t="s">
        <v>654</v>
      </c>
      <c r="C951" s="240" t="s">
        <v>617</v>
      </c>
      <c r="D951" s="124">
        <v>2</v>
      </c>
      <c r="E951" s="238" t="s">
        <v>11</v>
      </c>
      <c r="F951" s="116"/>
      <c r="G951" s="116"/>
      <c r="H951" s="241">
        <f t="shared" ref="H951:H953" si="532">SUM(F951:G951)*D951</f>
        <v>0</v>
      </c>
      <c r="I951" s="159">
        <f t="shared" ref="I951:I953" si="533">TRUNC(F951*(1+$K$4),2)</f>
        <v>0</v>
      </c>
      <c r="J951" s="159">
        <f t="shared" ref="J951:J953" si="534">TRUNC(G951*(1+$K$4),2)</f>
        <v>0</v>
      </c>
      <c r="K951" s="237">
        <f t="shared" ref="K951:K953" si="535">SUM(I951:J951)*D951</f>
        <v>0</v>
      </c>
    </row>
    <row r="952" spans="1:99" s="3" customFormat="1" ht="15" x14ac:dyDescent="0.2">
      <c r="A952" s="72"/>
      <c r="B952" s="155" t="s">
        <v>655</v>
      </c>
      <c r="C952" s="240" t="s">
        <v>557</v>
      </c>
      <c r="D952" s="124">
        <v>4</v>
      </c>
      <c r="E952" s="238" t="s">
        <v>11</v>
      </c>
      <c r="F952" s="116"/>
      <c r="G952" s="116"/>
      <c r="H952" s="241">
        <f t="shared" si="532"/>
        <v>0</v>
      </c>
      <c r="I952" s="159">
        <f t="shared" si="533"/>
        <v>0</v>
      </c>
      <c r="J952" s="159">
        <f t="shared" si="534"/>
        <v>0</v>
      </c>
      <c r="K952" s="237">
        <f t="shared" si="535"/>
        <v>0</v>
      </c>
    </row>
    <row r="953" spans="1:99" s="3" customFormat="1" ht="15" x14ac:dyDescent="0.2">
      <c r="A953" s="72"/>
      <c r="B953" s="155" t="s">
        <v>656</v>
      </c>
      <c r="C953" s="240" t="s">
        <v>657</v>
      </c>
      <c r="D953" s="124">
        <v>2</v>
      </c>
      <c r="E953" s="238" t="s">
        <v>11</v>
      </c>
      <c r="F953" s="116"/>
      <c r="G953" s="116"/>
      <c r="H953" s="241">
        <f t="shared" si="532"/>
        <v>0</v>
      </c>
      <c r="I953" s="159">
        <f t="shared" si="533"/>
        <v>0</v>
      </c>
      <c r="J953" s="159">
        <f t="shared" si="534"/>
        <v>0</v>
      </c>
      <c r="K953" s="237">
        <f t="shared" si="535"/>
        <v>0</v>
      </c>
    </row>
    <row r="954" spans="1:99" s="3" customFormat="1" ht="15" x14ac:dyDescent="0.2">
      <c r="A954" s="72"/>
      <c r="B954" s="155" t="s">
        <v>204</v>
      </c>
      <c r="C954" s="240" t="s">
        <v>558</v>
      </c>
      <c r="D954" s="124"/>
      <c r="E954" s="238" t="s">
        <v>130</v>
      </c>
      <c r="F954" s="74"/>
      <c r="G954" s="74"/>
      <c r="H954" s="241"/>
      <c r="I954" s="172"/>
      <c r="J954" s="159"/>
      <c r="K954" s="237"/>
    </row>
    <row r="955" spans="1:99" s="3" customFormat="1" ht="15" x14ac:dyDescent="0.2">
      <c r="A955" s="72"/>
      <c r="B955" s="155" t="s">
        <v>658</v>
      </c>
      <c r="C955" s="240" t="s">
        <v>562</v>
      </c>
      <c r="D955" s="124">
        <v>2</v>
      </c>
      <c r="E955" s="238" t="s">
        <v>11</v>
      </c>
      <c r="F955" s="116"/>
      <c r="G955" s="116"/>
      <c r="H955" s="241">
        <f>SUM(F955:G955)*D955</f>
        <v>0</v>
      </c>
      <c r="I955" s="159">
        <f t="shared" ref="I955:I956" si="536">TRUNC(F955*(1+$K$4),2)</f>
        <v>0</v>
      </c>
      <c r="J955" s="159">
        <f t="shared" ref="J955:J956" si="537">TRUNC(G955*(1+$K$4),2)</f>
        <v>0</v>
      </c>
      <c r="K955" s="237">
        <f t="shared" ref="K955:K956" si="538">SUM(I955:J955)*D955</f>
        <v>0</v>
      </c>
    </row>
    <row r="956" spans="1:99" s="29" customFormat="1" ht="15" x14ac:dyDescent="0.2">
      <c r="A956" s="72"/>
      <c r="B956" s="155" t="s">
        <v>659</v>
      </c>
      <c r="C956" s="240" t="s">
        <v>564</v>
      </c>
      <c r="D956" s="124">
        <v>4</v>
      </c>
      <c r="E956" s="238" t="s">
        <v>11</v>
      </c>
      <c r="F956" s="116"/>
      <c r="G956" s="116"/>
      <c r="H956" s="241">
        <f>SUM(F956:G956)*D956</f>
        <v>0</v>
      </c>
      <c r="I956" s="159">
        <f t="shared" si="536"/>
        <v>0</v>
      </c>
      <c r="J956" s="159">
        <f t="shared" si="537"/>
        <v>0</v>
      </c>
      <c r="K956" s="237">
        <f t="shared" si="538"/>
        <v>0</v>
      </c>
      <c r="L956" s="21"/>
      <c r="M956" s="24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</row>
    <row r="957" spans="1:99" s="31" customFormat="1" ht="15.75" x14ac:dyDescent="0.25">
      <c r="A957" s="72"/>
      <c r="B957" s="155" t="s">
        <v>205</v>
      </c>
      <c r="C957" s="240" t="s">
        <v>567</v>
      </c>
      <c r="D957" s="124"/>
      <c r="E957" s="238" t="s">
        <v>130</v>
      </c>
      <c r="F957" s="74"/>
      <c r="G957" s="74"/>
      <c r="H957" s="241"/>
      <c r="I957" s="172"/>
      <c r="J957" s="159"/>
      <c r="K957" s="237"/>
      <c r="M957" s="24"/>
      <c r="N957" s="21"/>
    </row>
    <row r="958" spans="1:99" s="32" customFormat="1" ht="15" x14ac:dyDescent="0.2">
      <c r="A958" s="72"/>
      <c r="B958" s="155" t="s">
        <v>660</v>
      </c>
      <c r="C958" s="240" t="s">
        <v>661</v>
      </c>
      <c r="D958" s="124">
        <v>1</v>
      </c>
      <c r="E958" s="238" t="s">
        <v>11</v>
      </c>
      <c r="F958" s="116"/>
      <c r="G958" s="116"/>
      <c r="H958" s="241">
        <f t="shared" ref="H958:H959" si="539">SUM(F958:G958)*D958</f>
        <v>0</v>
      </c>
      <c r="I958" s="159">
        <f t="shared" ref="I958:I963" si="540">TRUNC(F958*(1+$K$4),2)</f>
        <v>0</v>
      </c>
      <c r="J958" s="159">
        <f t="shared" ref="J958:J963" si="541">TRUNC(G958*(1+$K$4),2)</f>
        <v>0</v>
      </c>
      <c r="K958" s="237">
        <f t="shared" ref="K958:K963" si="542">SUM(I958:J958)*D958</f>
        <v>0</v>
      </c>
      <c r="M958" s="34"/>
    </row>
    <row r="959" spans="1:99" s="23" customFormat="1" ht="15" x14ac:dyDescent="0.2">
      <c r="A959" s="72"/>
      <c r="B959" s="155" t="s">
        <v>662</v>
      </c>
      <c r="C959" s="240" t="s">
        <v>663</v>
      </c>
      <c r="D959" s="124">
        <v>4</v>
      </c>
      <c r="E959" s="238" t="s">
        <v>11</v>
      </c>
      <c r="F959" s="116"/>
      <c r="G959" s="116"/>
      <c r="H959" s="241">
        <f t="shared" si="539"/>
        <v>0</v>
      </c>
      <c r="I959" s="159">
        <f t="shared" si="540"/>
        <v>0</v>
      </c>
      <c r="J959" s="159">
        <f t="shared" si="541"/>
        <v>0</v>
      </c>
      <c r="K959" s="237">
        <f t="shared" si="542"/>
        <v>0</v>
      </c>
      <c r="L959" s="21"/>
    </row>
    <row r="960" spans="1:99" s="21" customFormat="1" ht="15" x14ac:dyDescent="0.2">
      <c r="A960" s="72"/>
      <c r="B960" s="155" t="s">
        <v>664</v>
      </c>
      <c r="C960" s="240" t="s">
        <v>665</v>
      </c>
      <c r="D960" s="124">
        <v>1</v>
      </c>
      <c r="E960" s="238" t="s">
        <v>11</v>
      </c>
      <c r="F960" s="116"/>
      <c r="G960" s="116"/>
      <c r="H960" s="241">
        <f>SUM(F960:G960)*D960</f>
        <v>0</v>
      </c>
      <c r="I960" s="159">
        <f t="shared" si="540"/>
        <v>0</v>
      </c>
      <c r="J960" s="159">
        <f t="shared" si="541"/>
        <v>0</v>
      </c>
      <c r="K960" s="237">
        <f t="shared" si="542"/>
        <v>0</v>
      </c>
    </row>
    <row r="961" spans="1:11" s="21" customFormat="1" ht="15" x14ac:dyDescent="0.2">
      <c r="A961" s="72"/>
      <c r="B961" s="155" t="s">
        <v>225</v>
      </c>
      <c r="C961" s="240" t="s">
        <v>579</v>
      </c>
      <c r="D961" s="124">
        <v>4</v>
      </c>
      <c r="E961" s="238" t="s">
        <v>11</v>
      </c>
      <c r="F961" s="116"/>
      <c r="G961" s="116"/>
      <c r="H961" s="241">
        <f t="shared" ref="H961:H963" si="543">(F961+G961)*D961</f>
        <v>0</v>
      </c>
      <c r="I961" s="159">
        <f t="shared" si="540"/>
        <v>0</v>
      </c>
      <c r="J961" s="159">
        <f t="shared" si="541"/>
        <v>0</v>
      </c>
      <c r="K961" s="237">
        <f t="shared" si="542"/>
        <v>0</v>
      </c>
    </row>
    <row r="962" spans="1:11" s="21" customFormat="1" ht="30" x14ac:dyDescent="0.2">
      <c r="A962" s="72"/>
      <c r="B962" s="155" t="s">
        <v>233</v>
      </c>
      <c r="C962" s="240" t="s">
        <v>580</v>
      </c>
      <c r="D962" s="124">
        <v>1</v>
      </c>
      <c r="E962" s="238" t="s">
        <v>458</v>
      </c>
      <c r="F962" s="116"/>
      <c r="G962" s="116"/>
      <c r="H962" s="241">
        <f t="shared" si="543"/>
        <v>0</v>
      </c>
      <c r="I962" s="159">
        <f t="shared" si="540"/>
        <v>0</v>
      </c>
      <c r="J962" s="159">
        <f t="shared" si="541"/>
        <v>0</v>
      </c>
      <c r="K962" s="237">
        <f t="shared" si="542"/>
        <v>0</v>
      </c>
    </row>
    <row r="963" spans="1:11" s="21" customFormat="1" ht="30" x14ac:dyDescent="0.2">
      <c r="A963" s="84"/>
      <c r="B963" s="210" t="s">
        <v>250</v>
      </c>
      <c r="C963" s="264" t="s">
        <v>666</v>
      </c>
      <c r="D963" s="244">
        <v>1</v>
      </c>
      <c r="E963" s="245" t="s">
        <v>458</v>
      </c>
      <c r="F963" s="128"/>
      <c r="G963" s="128"/>
      <c r="H963" s="265">
        <f t="shared" si="543"/>
        <v>0</v>
      </c>
      <c r="I963" s="159">
        <f t="shared" si="540"/>
        <v>0</v>
      </c>
      <c r="J963" s="159">
        <f t="shared" si="541"/>
        <v>0</v>
      </c>
      <c r="K963" s="247">
        <f t="shared" si="542"/>
        <v>0</v>
      </c>
    </row>
    <row r="964" spans="1:11" s="21" customFormat="1" ht="15.75" thickBot="1" x14ac:dyDescent="0.25">
      <c r="A964" s="129"/>
      <c r="B964" s="130"/>
      <c r="C964" s="131" t="s">
        <v>913</v>
      </c>
      <c r="D964" s="132"/>
      <c r="E964" s="131"/>
      <c r="F964" s="133">
        <f>SUMPRODUCT(D868:D963,F868:F963)</f>
        <v>0</v>
      </c>
      <c r="G964" s="133">
        <f>SUMPRODUCT(D868:D963,G868:G963)</f>
        <v>0</v>
      </c>
      <c r="H964" s="134">
        <f>SUM(H868:H963)</f>
        <v>0</v>
      </c>
      <c r="I964" s="133">
        <f>SUMPRODUCT(D868:D963,I868:I963)</f>
        <v>0</v>
      </c>
      <c r="J964" s="133">
        <f>SUMPRODUCT(D868:D963,J868:J963)</f>
        <v>0</v>
      </c>
      <c r="K964" s="134">
        <f>SUM(K868:K963)</f>
        <v>0</v>
      </c>
    </row>
    <row r="965" spans="1:11" s="21" customFormat="1" ht="15.75" thickBot="1" x14ac:dyDescent="0.25">
      <c r="A965" s="211"/>
      <c r="B965" s="212"/>
      <c r="C965" s="213" t="s">
        <v>918</v>
      </c>
      <c r="D965" s="214"/>
      <c r="E965" s="213"/>
      <c r="F965" s="215" t="e">
        <f t="shared" ref="F965:K965" si="544">SUM(F964,F865)</f>
        <v>#VALUE!</v>
      </c>
      <c r="G965" s="215">
        <f t="shared" si="544"/>
        <v>0</v>
      </c>
      <c r="H965" s="216">
        <f t="shared" si="544"/>
        <v>0</v>
      </c>
      <c r="I965" s="215">
        <f t="shared" si="544"/>
        <v>0</v>
      </c>
      <c r="J965" s="215">
        <f t="shared" si="544"/>
        <v>0</v>
      </c>
      <c r="K965" s="216">
        <f t="shared" si="544"/>
        <v>0</v>
      </c>
    </row>
    <row r="966" spans="1:11" s="21" customFormat="1" ht="15" x14ac:dyDescent="0.2">
      <c r="A966" s="51">
        <v>5</v>
      </c>
      <c r="B966" s="52"/>
      <c r="C966" s="293" t="s">
        <v>1060</v>
      </c>
      <c r="D966" s="294"/>
      <c r="E966" s="294"/>
      <c r="F966" s="294"/>
      <c r="G966" s="294"/>
      <c r="H966" s="295"/>
      <c r="I966" s="53"/>
      <c r="J966" s="53"/>
      <c r="K966" s="54"/>
    </row>
    <row r="967" spans="1:11" s="21" customFormat="1" ht="15" x14ac:dyDescent="0.2">
      <c r="A967" s="55"/>
      <c r="B967" s="56" t="s">
        <v>284</v>
      </c>
      <c r="C967" s="57" t="s">
        <v>907</v>
      </c>
      <c r="D967" s="58"/>
      <c r="E967" s="57"/>
      <c r="F967" s="59"/>
      <c r="G967" s="60"/>
      <c r="H967" s="61"/>
      <c r="I967" s="97"/>
      <c r="J967" s="63"/>
      <c r="K967" s="64"/>
    </row>
    <row r="968" spans="1:11" s="21" customFormat="1" ht="15" x14ac:dyDescent="0.2">
      <c r="A968" s="119"/>
      <c r="B968" s="266" t="s">
        <v>286</v>
      </c>
      <c r="C968" s="267" t="s">
        <v>287</v>
      </c>
      <c r="D968" s="124"/>
      <c r="E968" s="238"/>
      <c r="F968" s="74"/>
      <c r="G968" s="74"/>
      <c r="H968" s="241"/>
      <c r="I968" s="172"/>
      <c r="J968" s="159"/>
      <c r="K968" s="237"/>
    </row>
    <row r="969" spans="1:11" s="21" customFormat="1" ht="15" x14ac:dyDescent="0.2">
      <c r="A969" s="72"/>
      <c r="B969" s="223" t="s">
        <v>10</v>
      </c>
      <c r="C969" s="73" t="s">
        <v>288</v>
      </c>
      <c r="D969" s="224">
        <v>41</v>
      </c>
      <c r="E969" s="225" t="s">
        <v>289</v>
      </c>
      <c r="F969" s="74" t="s">
        <v>39</v>
      </c>
      <c r="G969" s="75"/>
      <c r="H969" s="76">
        <f t="shared" ref="H969" si="545">SUM(F969,G969)*D969</f>
        <v>0</v>
      </c>
      <c r="I969" s="172" t="s">
        <v>39</v>
      </c>
      <c r="J969" s="159">
        <f t="shared" ref="J969:J980" si="546">TRUNC(G969*(1+$K$4),2)</f>
        <v>0</v>
      </c>
      <c r="K969" s="237">
        <f t="shared" ref="K969:K980" si="547">SUM(I969:J969)*D969</f>
        <v>0</v>
      </c>
    </row>
    <row r="970" spans="1:11" s="21" customFormat="1" ht="15" x14ac:dyDescent="0.2">
      <c r="A970" s="72"/>
      <c r="B970" s="223" t="s">
        <v>12</v>
      </c>
      <c r="C970" s="73" t="s">
        <v>290</v>
      </c>
      <c r="D970" s="224">
        <v>39</v>
      </c>
      <c r="E970" s="225" t="s">
        <v>289</v>
      </c>
      <c r="F970" s="74" t="s">
        <v>39</v>
      </c>
      <c r="G970" s="75"/>
      <c r="H970" s="76">
        <f>SUM(F970,G970)*D970</f>
        <v>0</v>
      </c>
      <c r="I970" s="172" t="s">
        <v>39</v>
      </c>
      <c r="J970" s="159">
        <f t="shared" si="546"/>
        <v>0</v>
      </c>
      <c r="K970" s="237">
        <f t="shared" si="547"/>
        <v>0</v>
      </c>
    </row>
    <row r="971" spans="1:11" s="21" customFormat="1" ht="15" x14ac:dyDescent="0.2">
      <c r="A971" s="72"/>
      <c r="B971" s="223" t="s">
        <v>72</v>
      </c>
      <c r="C971" s="73" t="s">
        <v>667</v>
      </c>
      <c r="D971" s="224">
        <v>1</v>
      </c>
      <c r="E971" s="225" t="s">
        <v>11</v>
      </c>
      <c r="F971" s="74" t="s">
        <v>39</v>
      </c>
      <c r="G971" s="75"/>
      <c r="H971" s="76">
        <f>SUM(F971,G971)*D971</f>
        <v>0</v>
      </c>
      <c r="I971" s="172" t="s">
        <v>39</v>
      </c>
      <c r="J971" s="159">
        <f t="shared" si="546"/>
        <v>0</v>
      </c>
      <c r="K971" s="237">
        <f t="shared" si="547"/>
        <v>0</v>
      </c>
    </row>
    <row r="972" spans="1:11" s="21" customFormat="1" ht="15" x14ac:dyDescent="0.2">
      <c r="A972" s="72"/>
      <c r="B972" s="223" t="s">
        <v>129</v>
      </c>
      <c r="C972" s="73" t="s">
        <v>668</v>
      </c>
      <c r="D972" s="224">
        <v>1</v>
      </c>
      <c r="E972" s="225" t="s">
        <v>11</v>
      </c>
      <c r="F972" s="74" t="s">
        <v>39</v>
      </c>
      <c r="G972" s="75"/>
      <c r="H972" s="76">
        <f>SUM(F972,G972)*D972</f>
        <v>0</v>
      </c>
      <c r="I972" s="172" t="s">
        <v>39</v>
      </c>
      <c r="J972" s="159">
        <f t="shared" si="546"/>
        <v>0</v>
      </c>
      <c r="K972" s="237">
        <f t="shared" si="547"/>
        <v>0</v>
      </c>
    </row>
    <row r="973" spans="1:11" s="21" customFormat="1" ht="15" x14ac:dyDescent="0.2">
      <c r="A973" s="72"/>
      <c r="B973" s="223" t="s">
        <v>128</v>
      </c>
      <c r="C973" s="73" t="s">
        <v>669</v>
      </c>
      <c r="D973" s="224">
        <v>370</v>
      </c>
      <c r="E973" s="225" t="s">
        <v>289</v>
      </c>
      <c r="F973" s="74" t="s">
        <v>39</v>
      </c>
      <c r="G973" s="75"/>
      <c r="H973" s="76">
        <f t="shared" ref="H973" si="548">SUM(F973,G973)*D973</f>
        <v>0</v>
      </c>
      <c r="I973" s="172" t="s">
        <v>39</v>
      </c>
      <c r="J973" s="159">
        <f t="shared" si="546"/>
        <v>0</v>
      </c>
      <c r="K973" s="237">
        <f t="shared" si="547"/>
        <v>0</v>
      </c>
    </row>
    <row r="974" spans="1:11" s="21" customFormat="1" ht="15" x14ac:dyDescent="0.2">
      <c r="A974" s="72"/>
      <c r="B974" s="223" t="s">
        <v>131</v>
      </c>
      <c r="C974" s="73" t="s">
        <v>670</v>
      </c>
      <c r="D974" s="224">
        <v>16</v>
      </c>
      <c r="E974" s="225" t="s">
        <v>289</v>
      </c>
      <c r="F974" s="74" t="s">
        <v>39</v>
      </c>
      <c r="G974" s="75"/>
      <c r="H974" s="76">
        <f>SUM(F974,G974)*D974</f>
        <v>0</v>
      </c>
      <c r="I974" s="172" t="s">
        <v>39</v>
      </c>
      <c r="J974" s="159">
        <f t="shared" si="546"/>
        <v>0</v>
      </c>
      <c r="K974" s="237">
        <f t="shared" si="547"/>
        <v>0</v>
      </c>
    </row>
    <row r="975" spans="1:11" s="21" customFormat="1" ht="15" x14ac:dyDescent="0.2">
      <c r="A975" s="72"/>
      <c r="B975" s="223" t="s">
        <v>165</v>
      </c>
      <c r="C975" s="73" t="s">
        <v>629</v>
      </c>
      <c r="D975" s="224">
        <v>15</v>
      </c>
      <c r="E975" s="225" t="s">
        <v>289</v>
      </c>
      <c r="F975" s="74" t="s">
        <v>39</v>
      </c>
      <c r="G975" s="75"/>
      <c r="H975" s="76">
        <f t="shared" ref="H975:H980" si="549">SUM(F975,G975)*D975</f>
        <v>0</v>
      </c>
      <c r="I975" s="172" t="s">
        <v>39</v>
      </c>
      <c r="J975" s="159">
        <f t="shared" si="546"/>
        <v>0</v>
      </c>
      <c r="K975" s="237">
        <f t="shared" si="547"/>
        <v>0</v>
      </c>
    </row>
    <row r="976" spans="1:11" s="21" customFormat="1" ht="15" x14ac:dyDescent="0.2">
      <c r="A976" s="72"/>
      <c r="B976" s="223" t="s">
        <v>166</v>
      </c>
      <c r="C976" s="73" t="s">
        <v>671</v>
      </c>
      <c r="D976" s="224">
        <v>370</v>
      </c>
      <c r="E976" s="225" t="s">
        <v>289</v>
      </c>
      <c r="F976" s="74" t="s">
        <v>39</v>
      </c>
      <c r="G976" s="75"/>
      <c r="H976" s="76">
        <f t="shared" si="549"/>
        <v>0</v>
      </c>
      <c r="I976" s="172" t="s">
        <v>39</v>
      </c>
      <c r="J976" s="159">
        <f t="shared" si="546"/>
        <v>0</v>
      </c>
      <c r="K976" s="237">
        <f t="shared" si="547"/>
        <v>0</v>
      </c>
    </row>
    <row r="977" spans="1:12" s="21" customFormat="1" ht="30" x14ac:dyDescent="0.2">
      <c r="A977" s="72"/>
      <c r="B977" s="223" t="s">
        <v>167</v>
      </c>
      <c r="C977" s="73" t="s">
        <v>295</v>
      </c>
      <c r="D977" s="224">
        <v>60</v>
      </c>
      <c r="E977" s="225" t="s">
        <v>296</v>
      </c>
      <c r="F977" s="74" t="s">
        <v>39</v>
      </c>
      <c r="G977" s="75"/>
      <c r="H977" s="76">
        <f t="shared" si="549"/>
        <v>0</v>
      </c>
      <c r="I977" s="172" t="s">
        <v>39</v>
      </c>
      <c r="J977" s="159">
        <f t="shared" si="546"/>
        <v>0</v>
      </c>
      <c r="K977" s="237">
        <f t="shared" si="547"/>
        <v>0</v>
      </c>
    </row>
    <row r="978" spans="1:12" s="21" customFormat="1" ht="15" x14ac:dyDescent="0.2">
      <c r="A978" s="72"/>
      <c r="B978" s="223" t="s">
        <v>137</v>
      </c>
      <c r="C978" s="73" t="s">
        <v>297</v>
      </c>
      <c r="D978" s="224">
        <v>60</v>
      </c>
      <c r="E978" s="225" t="s">
        <v>296</v>
      </c>
      <c r="F978" s="74" t="s">
        <v>39</v>
      </c>
      <c r="G978" s="75"/>
      <c r="H978" s="76">
        <f t="shared" si="549"/>
        <v>0</v>
      </c>
      <c r="I978" s="172" t="s">
        <v>39</v>
      </c>
      <c r="J978" s="159">
        <f t="shared" si="546"/>
        <v>0</v>
      </c>
      <c r="K978" s="237">
        <f t="shared" si="547"/>
        <v>0</v>
      </c>
    </row>
    <row r="979" spans="1:12" s="21" customFormat="1" ht="15" x14ac:dyDescent="0.2">
      <c r="A979" s="72"/>
      <c r="B979" s="223" t="s">
        <v>168</v>
      </c>
      <c r="C979" s="73" t="s">
        <v>391</v>
      </c>
      <c r="D979" s="224">
        <v>3</v>
      </c>
      <c r="E979" s="225" t="s">
        <v>11</v>
      </c>
      <c r="F979" s="74" t="s">
        <v>39</v>
      </c>
      <c r="G979" s="75"/>
      <c r="H979" s="76">
        <f t="shared" si="549"/>
        <v>0</v>
      </c>
      <c r="I979" s="172" t="s">
        <v>39</v>
      </c>
      <c r="J979" s="159">
        <f t="shared" si="546"/>
        <v>0</v>
      </c>
      <c r="K979" s="237">
        <f t="shared" si="547"/>
        <v>0</v>
      </c>
    </row>
    <row r="980" spans="1:12" s="21" customFormat="1" ht="30" x14ac:dyDescent="0.2">
      <c r="A980" s="72"/>
      <c r="B980" s="223" t="s">
        <v>169</v>
      </c>
      <c r="C980" s="73" t="s">
        <v>1051</v>
      </c>
      <c r="D980" s="224">
        <v>1</v>
      </c>
      <c r="E980" s="225" t="s">
        <v>11</v>
      </c>
      <c r="F980" s="74" t="s">
        <v>39</v>
      </c>
      <c r="G980" s="75"/>
      <c r="H980" s="76">
        <f t="shared" si="549"/>
        <v>0</v>
      </c>
      <c r="I980" s="172" t="s">
        <v>39</v>
      </c>
      <c r="J980" s="159">
        <f t="shared" si="546"/>
        <v>0</v>
      </c>
      <c r="K980" s="237">
        <f t="shared" si="547"/>
        <v>0</v>
      </c>
    </row>
    <row r="981" spans="1:12" s="21" customFormat="1" ht="15" x14ac:dyDescent="0.2">
      <c r="A981" s="119"/>
      <c r="B981" s="266" t="s">
        <v>298</v>
      </c>
      <c r="C981" s="267" t="s">
        <v>299</v>
      </c>
      <c r="D981" s="124"/>
      <c r="E981" s="238"/>
      <c r="F981" s="74"/>
      <c r="G981" s="74"/>
      <c r="H981" s="241"/>
      <c r="I981" s="172"/>
      <c r="J981" s="159"/>
      <c r="K981" s="237"/>
    </row>
    <row r="982" spans="1:12" s="21" customFormat="1" ht="15" x14ac:dyDescent="0.2">
      <c r="A982" s="72"/>
      <c r="B982" s="223" t="s">
        <v>14</v>
      </c>
      <c r="C982" s="73" t="s">
        <v>672</v>
      </c>
      <c r="D982" s="224">
        <v>407</v>
      </c>
      <c r="E982" s="225" t="s">
        <v>289</v>
      </c>
      <c r="F982" s="75"/>
      <c r="G982" s="75"/>
      <c r="H982" s="76">
        <f>SUM(F982,G982)*D982</f>
        <v>0</v>
      </c>
      <c r="I982" s="159">
        <f t="shared" ref="I982:I983" si="550">TRUNC(F982*(1+$K$4),2)</f>
        <v>0</v>
      </c>
      <c r="J982" s="159">
        <f t="shared" ref="J982:J983" si="551">TRUNC(G982*(1+$K$4),2)</f>
        <v>0</v>
      </c>
      <c r="K982" s="237">
        <f t="shared" ref="K982:K983" si="552">SUM(I982:J982)*D982</f>
        <v>0</v>
      </c>
    </row>
    <row r="983" spans="1:12" s="21" customFormat="1" ht="15" x14ac:dyDescent="0.2">
      <c r="A983" s="72"/>
      <c r="B983" s="223" t="s">
        <v>17</v>
      </c>
      <c r="C983" s="73" t="s">
        <v>394</v>
      </c>
      <c r="D983" s="224">
        <v>9</v>
      </c>
      <c r="E983" s="225" t="s">
        <v>289</v>
      </c>
      <c r="F983" s="75"/>
      <c r="G983" s="75"/>
      <c r="H983" s="76">
        <f>SUM(F983,G983)*D983</f>
        <v>0</v>
      </c>
      <c r="I983" s="159">
        <f t="shared" si="550"/>
        <v>0</v>
      </c>
      <c r="J983" s="159">
        <f t="shared" si="551"/>
        <v>0</v>
      </c>
      <c r="K983" s="237">
        <f t="shared" si="552"/>
        <v>0</v>
      </c>
    </row>
    <row r="984" spans="1:12" s="21" customFormat="1" ht="15" x14ac:dyDescent="0.2">
      <c r="A984" s="119"/>
      <c r="B984" s="266" t="s">
        <v>303</v>
      </c>
      <c r="C984" s="267" t="s">
        <v>304</v>
      </c>
      <c r="D984" s="124"/>
      <c r="E984" s="238"/>
      <c r="F984" s="74"/>
      <c r="G984" s="74"/>
      <c r="H984" s="241"/>
      <c r="I984" s="172"/>
      <c r="J984" s="159"/>
      <c r="K984" s="237"/>
    </row>
    <row r="985" spans="1:12" s="21" customFormat="1" ht="30" x14ac:dyDescent="0.2">
      <c r="A985" s="72"/>
      <c r="B985" s="223" t="s">
        <v>26</v>
      </c>
      <c r="C985" s="73" t="s">
        <v>975</v>
      </c>
      <c r="D985" s="224">
        <v>63</v>
      </c>
      <c r="E985" s="225" t="s">
        <v>589</v>
      </c>
      <c r="F985" s="75"/>
      <c r="G985" s="75"/>
      <c r="H985" s="76">
        <f t="shared" ref="H985:H995" si="553">SUM(F985,G985)*D985</f>
        <v>0</v>
      </c>
      <c r="I985" s="159">
        <f t="shared" ref="I985:I986" si="554">TRUNC(F985*(1+$K$4),2)</f>
        <v>0</v>
      </c>
      <c r="J985" s="159">
        <f t="shared" ref="J985:J986" si="555">TRUNC(G985*(1+$K$4),2)</f>
        <v>0</v>
      </c>
      <c r="K985" s="237">
        <f t="shared" ref="K985:K995" si="556">SUM(I985:J985)*D985</f>
        <v>0</v>
      </c>
    </row>
    <row r="986" spans="1:12" s="21" customFormat="1" ht="30" x14ac:dyDescent="0.2">
      <c r="A986" s="72"/>
      <c r="B986" s="223" t="s">
        <v>27</v>
      </c>
      <c r="C986" s="73" t="s">
        <v>976</v>
      </c>
      <c r="D986" s="224">
        <v>65</v>
      </c>
      <c r="E986" s="225" t="s">
        <v>589</v>
      </c>
      <c r="F986" s="75"/>
      <c r="G986" s="75"/>
      <c r="H986" s="76">
        <f t="shared" si="553"/>
        <v>0</v>
      </c>
      <c r="I986" s="159">
        <f t="shared" si="554"/>
        <v>0</v>
      </c>
      <c r="J986" s="159">
        <f t="shared" si="555"/>
        <v>0</v>
      </c>
      <c r="K986" s="237">
        <f t="shared" si="556"/>
        <v>0</v>
      </c>
    </row>
    <row r="987" spans="1:12" s="21" customFormat="1" ht="15" x14ac:dyDescent="0.2">
      <c r="A987" s="72"/>
      <c r="B987" s="223" t="s">
        <v>29</v>
      </c>
      <c r="C987" s="73" t="s">
        <v>673</v>
      </c>
      <c r="D987" s="224"/>
      <c r="E987" s="225"/>
      <c r="F987" s="82"/>
      <c r="G987" s="82"/>
      <c r="H987" s="76"/>
      <c r="I987" s="172"/>
      <c r="J987" s="159"/>
      <c r="K987" s="237"/>
    </row>
    <row r="988" spans="1:12" s="21" customFormat="1" ht="30" x14ac:dyDescent="0.2">
      <c r="A988" s="72"/>
      <c r="B988" s="223" t="s">
        <v>30</v>
      </c>
      <c r="C988" s="73" t="s">
        <v>1010</v>
      </c>
      <c r="D988" s="224">
        <v>407</v>
      </c>
      <c r="E988" s="225" t="s">
        <v>289</v>
      </c>
      <c r="F988" s="75"/>
      <c r="G988" s="75"/>
      <c r="H988" s="76">
        <f t="shared" si="553"/>
        <v>0</v>
      </c>
      <c r="I988" s="159">
        <f t="shared" ref="I988" si="557">TRUNC(F988*(1+$K$4),2)</f>
        <v>0</v>
      </c>
      <c r="J988" s="159">
        <f t="shared" ref="J988" si="558">TRUNC(G988*(1+$K$4),2)</f>
        <v>0</v>
      </c>
      <c r="K988" s="237">
        <f t="shared" si="556"/>
        <v>0</v>
      </c>
    </row>
    <row r="989" spans="1:12" s="21" customFormat="1" ht="15" x14ac:dyDescent="0.2">
      <c r="A989" s="72"/>
      <c r="B989" s="223" t="s">
        <v>31</v>
      </c>
      <c r="C989" s="73" t="s">
        <v>674</v>
      </c>
      <c r="D989" s="224"/>
      <c r="E989" s="225"/>
      <c r="F989" s="82"/>
      <c r="G989" s="82"/>
      <c r="H989" s="76"/>
      <c r="I989" s="172"/>
      <c r="J989" s="159"/>
      <c r="K989" s="237"/>
      <c r="L989" s="25"/>
    </row>
    <row r="990" spans="1:12" s="21" customFormat="1" ht="30" x14ac:dyDescent="0.2">
      <c r="A990" s="72"/>
      <c r="B990" s="223" t="s">
        <v>451</v>
      </c>
      <c r="C990" s="73" t="s">
        <v>1011</v>
      </c>
      <c r="D990" s="224">
        <v>195</v>
      </c>
      <c r="E990" s="225" t="s">
        <v>16</v>
      </c>
      <c r="F990" s="75"/>
      <c r="G990" s="75"/>
      <c r="H990" s="76">
        <f t="shared" si="553"/>
        <v>0</v>
      </c>
      <c r="I990" s="159">
        <f t="shared" ref="I990" si="559">TRUNC(F990*(1+$K$4),2)</f>
        <v>0</v>
      </c>
      <c r="J990" s="159">
        <f t="shared" ref="J990" si="560">TRUNC(G990*(1+$K$4),2)</f>
        <v>0</v>
      </c>
      <c r="K990" s="237">
        <f t="shared" si="556"/>
        <v>0</v>
      </c>
    </row>
    <row r="991" spans="1:12" s="21" customFormat="1" ht="15" x14ac:dyDescent="0.2">
      <c r="A991" s="72"/>
      <c r="B991" s="223" t="s">
        <v>452</v>
      </c>
      <c r="C991" s="73" t="s">
        <v>675</v>
      </c>
      <c r="D991" s="224"/>
      <c r="E991" s="225"/>
      <c r="F991" s="82"/>
      <c r="G991" s="82"/>
      <c r="H991" s="76"/>
      <c r="I991" s="172"/>
      <c r="J991" s="159"/>
      <c r="K991" s="237"/>
    </row>
    <row r="992" spans="1:12" s="21" customFormat="1" ht="30" x14ac:dyDescent="0.2">
      <c r="A992" s="72"/>
      <c r="B992" s="223" t="s">
        <v>453</v>
      </c>
      <c r="C992" s="73" t="s">
        <v>1012</v>
      </c>
      <c r="D992" s="224">
        <v>5</v>
      </c>
      <c r="E992" s="225" t="s">
        <v>16</v>
      </c>
      <c r="F992" s="75"/>
      <c r="G992" s="75"/>
      <c r="H992" s="76">
        <f t="shared" si="553"/>
        <v>0</v>
      </c>
      <c r="I992" s="159">
        <f t="shared" ref="I992:I993" si="561">TRUNC(F992*(1+$K$4),2)</f>
        <v>0</v>
      </c>
      <c r="J992" s="159">
        <f t="shared" ref="J992:J993" si="562">TRUNC(G992*(1+$K$4),2)</f>
        <v>0</v>
      </c>
      <c r="K992" s="237">
        <f t="shared" si="556"/>
        <v>0</v>
      </c>
    </row>
    <row r="993" spans="1:12" s="21" customFormat="1" ht="30" x14ac:dyDescent="0.2">
      <c r="A993" s="72"/>
      <c r="B993" s="223" t="s">
        <v>455</v>
      </c>
      <c r="C993" s="73" t="s">
        <v>1013</v>
      </c>
      <c r="D993" s="224">
        <v>12</v>
      </c>
      <c r="E993" s="225" t="s">
        <v>16</v>
      </c>
      <c r="F993" s="75"/>
      <c r="G993" s="75"/>
      <c r="H993" s="76">
        <f t="shared" si="553"/>
        <v>0</v>
      </c>
      <c r="I993" s="159">
        <f t="shared" si="561"/>
        <v>0</v>
      </c>
      <c r="J993" s="159">
        <f t="shared" si="562"/>
        <v>0</v>
      </c>
      <c r="K993" s="237">
        <f t="shared" si="556"/>
        <v>0</v>
      </c>
    </row>
    <row r="994" spans="1:12" s="21" customFormat="1" ht="15" x14ac:dyDescent="0.2">
      <c r="A994" s="72"/>
      <c r="B994" s="223" t="s">
        <v>456</v>
      </c>
      <c r="C994" s="73" t="s">
        <v>676</v>
      </c>
      <c r="D994" s="224"/>
      <c r="E994" s="225"/>
      <c r="F994" s="82"/>
      <c r="G994" s="82"/>
      <c r="H994" s="76"/>
      <c r="I994" s="172"/>
      <c r="J994" s="159"/>
      <c r="K994" s="237"/>
    </row>
    <row r="995" spans="1:12" s="21" customFormat="1" ht="30" x14ac:dyDescent="0.2">
      <c r="A995" s="72"/>
      <c r="B995" s="223" t="s">
        <v>459</v>
      </c>
      <c r="C995" s="73" t="s">
        <v>1014</v>
      </c>
      <c r="D995" s="224">
        <v>7</v>
      </c>
      <c r="E995" s="225" t="s">
        <v>16</v>
      </c>
      <c r="F995" s="75"/>
      <c r="G995" s="75"/>
      <c r="H995" s="76">
        <f t="shared" si="553"/>
        <v>0</v>
      </c>
      <c r="I995" s="159">
        <f t="shared" ref="I995" si="563">TRUNC(F995*(1+$K$4),2)</f>
        <v>0</v>
      </c>
      <c r="J995" s="159">
        <f t="shared" ref="J995" si="564">TRUNC(G995*(1+$K$4),2)</f>
        <v>0</v>
      </c>
      <c r="K995" s="237">
        <f t="shared" si="556"/>
        <v>0</v>
      </c>
      <c r="L995" s="24"/>
    </row>
    <row r="996" spans="1:12" s="21" customFormat="1" ht="15" x14ac:dyDescent="0.2">
      <c r="A996" s="119"/>
      <c r="B996" s="266" t="s">
        <v>305</v>
      </c>
      <c r="C996" s="267" t="s">
        <v>306</v>
      </c>
      <c r="D996" s="124"/>
      <c r="E996" s="238"/>
      <c r="F996" s="74"/>
      <c r="G996" s="74"/>
      <c r="H996" s="241"/>
      <c r="I996" s="172"/>
      <c r="J996" s="159"/>
      <c r="K996" s="237"/>
    </row>
    <row r="997" spans="1:12" s="21" customFormat="1" ht="15" x14ac:dyDescent="0.2">
      <c r="A997" s="72"/>
      <c r="B997" s="223" t="s">
        <v>43</v>
      </c>
      <c r="C997" s="73" t="s">
        <v>307</v>
      </c>
      <c r="D997" s="224">
        <v>93</v>
      </c>
      <c r="E997" s="225" t="s">
        <v>289</v>
      </c>
      <c r="F997" s="75"/>
      <c r="G997" s="75"/>
      <c r="H997" s="76">
        <f>SUM(F997,G997)*D997</f>
        <v>0</v>
      </c>
      <c r="I997" s="159">
        <f t="shared" ref="I997:I998" si="565">TRUNC(F997*(1+$K$4),2)</f>
        <v>0</v>
      </c>
      <c r="J997" s="159">
        <f t="shared" ref="J997:J998" si="566">TRUNC(G997*(1+$K$4),2)</f>
        <v>0</v>
      </c>
      <c r="K997" s="237">
        <f t="shared" ref="K997:K998" si="567">SUM(I997:J997)*D997</f>
        <v>0</v>
      </c>
    </row>
    <row r="998" spans="1:12" s="21" customFormat="1" ht="15" x14ac:dyDescent="0.2">
      <c r="A998" s="72"/>
      <c r="B998" s="223" t="s">
        <v>44</v>
      </c>
      <c r="C998" s="73" t="s">
        <v>677</v>
      </c>
      <c r="D998" s="224">
        <v>3</v>
      </c>
      <c r="E998" s="225" t="s">
        <v>289</v>
      </c>
      <c r="F998" s="75"/>
      <c r="G998" s="75"/>
      <c r="H998" s="76">
        <f>SUM(F998,G998)*D998</f>
        <v>0</v>
      </c>
      <c r="I998" s="159">
        <f t="shared" si="565"/>
        <v>0</v>
      </c>
      <c r="J998" s="159">
        <f t="shared" si="566"/>
        <v>0</v>
      </c>
      <c r="K998" s="237">
        <f t="shared" si="567"/>
        <v>0</v>
      </c>
      <c r="L998" s="24"/>
    </row>
    <row r="999" spans="1:12" s="21" customFormat="1" ht="15" x14ac:dyDescent="0.2">
      <c r="A999" s="119"/>
      <c r="B999" s="266" t="s">
        <v>308</v>
      </c>
      <c r="C999" s="267" t="s">
        <v>309</v>
      </c>
      <c r="D999" s="124"/>
      <c r="E999" s="238"/>
      <c r="F999" s="74"/>
      <c r="G999" s="74"/>
      <c r="H999" s="241"/>
      <c r="I999" s="172"/>
      <c r="J999" s="159"/>
      <c r="K999" s="237"/>
      <c r="L999" s="24"/>
    </row>
    <row r="1000" spans="1:12" s="21" customFormat="1" ht="15" x14ac:dyDescent="0.2">
      <c r="A1000" s="72"/>
      <c r="B1000" s="223" t="s">
        <v>57</v>
      </c>
      <c r="C1000" s="73" t="s">
        <v>678</v>
      </c>
      <c r="D1000" s="224">
        <v>6</v>
      </c>
      <c r="E1000" s="225" t="s">
        <v>289</v>
      </c>
      <c r="F1000" s="75"/>
      <c r="G1000" s="75"/>
      <c r="H1000" s="76">
        <f t="shared" ref="H1000:H1002" si="568">SUM(F1000,G1000)*D1000</f>
        <v>0</v>
      </c>
      <c r="I1000" s="159">
        <f t="shared" ref="I1000:I1002" si="569">TRUNC(F1000*(1+$K$4),2)</f>
        <v>0</v>
      </c>
      <c r="J1000" s="159">
        <f t="shared" ref="J1000:J1002" si="570">TRUNC(G1000*(1+$K$4),2)</f>
        <v>0</v>
      </c>
      <c r="K1000" s="237">
        <f t="shared" ref="K1000:K1002" si="571">SUM(I1000:J1000)*D1000</f>
        <v>0</v>
      </c>
    </row>
    <row r="1001" spans="1:12" s="21" customFormat="1" ht="15" x14ac:dyDescent="0.2">
      <c r="A1001" s="72"/>
      <c r="B1001" s="223" t="s">
        <v>58</v>
      </c>
      <c r="C1001" s="73" t="s">
        <v>679</v>
      </c>
      <c r="D1001" s="224">
        <v>6</v>
      </c>
      <c r="E1001" s="225" t="s">
        <v>289</v>
      </c>
      <c r="F1001" s="75"/>
      <c r="G1001" s="75"/>
      <c r="H1001" s="76">
        <f t="shared" si="568"/>
        <v>0</v>
      </c>
      <c r="I1001" s="159">
        <f t="shared" si="569"/>
        <v>0</v>
      </c>
      <c r="J1001" s="159">
        <f t="shared" si="570"/>
        <v>0</v>
      </c>
      <c r="K1001" s="237">
        <f t="shared" si="571"/>
        <v>0</v>
      </c>
    </row>
    <row r="1002" spans="1:12" s="21" customFormat="1" ht="15" x14ac:dyDescent="0.2">
      <c r="A1002" s="72"/>
      <c r="B1002" s="223" t="s">
        <v>59</v>
      </c>
      <c r="C1002" s="73" t="s">
        <v>680</v>
      </c>
      <c r="D1002" s="224">
        <v>195</v>
      </c>
      <c r="E1002" s="225" t="s">
        <v>289</v>
      </c>
      <c r="F1002" s="75"/>
      <c r="G1002" s="75"/>
      <c r="H1002" s="76">
        <f t="shared" si="568"/>
        <v>0</v>
      </c>
      <c r="I1002" s="159">
        <f t="shared" si="569"/>
        <v>0</v>
      </c>
      <c r="J1002" s="159">
        <f t="shared" si="570"/>
        <v>0</v>
      </c>
      <c r="K1002" s="237">
        <f t="shared" si="571"/>
        <v>0</v>
      </c>
    </row>
    <row r="1003" spans="1:12" s="21" customFormat="1" ht="15" x14ac:dyDescent="0.2">
      <c r="A1003" s="119"/>
      <c r="B1003" s="266" t="s">
        <v>312</v>
      </c>
      <c r="C1003" s="267" t="s">
        <v>313</v>
      </c>
      <c r="D1003" s="124"/>
      <c r="E1003" s="238"/>
      <c r="F1003" s="74"/>
      <c r="G1003" s="74"/>
      <c r="H1003" s="241"/>
      <c r="I1003" s="172"/>
      <c r="J1003" s="159"/>
      <c r="K1003" s="237"/>
    </row>
    <row r="1004" spans="1:12" s="21" customFormat="1" ht="15" x14ac:dyDescent="0.2">
      <c r="A1004" s="72"/>
      <c r="B1004" s="223" t="s">
        <v>206</v>
      </c>
      <c r="C1004" s="73" t="s">
        <v>314</v>
      </c>
      <c r="D1004" s="77"/>
      <c r="E1004" s="73"/>
      <c r="F1004" s="78"/>
      <c r="G1004" s="79"/>
      <c r="H1004" s="80"/>
      <c r="I1004" s="139"/>
      <c r="J1004" s="82"/>
      <c r="K1004" s="76"/>
    </row>
    <row r="1005" spans="1:12" s="21" customFormat="1" ht="30" x14ac:dyDescent="0.2">
      <c r="A1005" s="72"/>
      <c r="B1005" s="223" t="s">
        <v>315</v>
      </c>
      <c r="C1005" s="73" t="s">
        <v>977</v>
      </c>
      <c r="D1005" s="224">
        <v>3</v>
      </c>
      <c r="E1005" s="225" t="s">
        <v>395</v>
      </c>
      <c r="F1005" s="75"/>
      <c r="G1005" s="75"/>
      <c r="H1005" s="83">
        <f>SUM(F1005,G1005)*D1005</f>
        <v>0</v>
      </c>
      <c r="I1005" s="159">
        <f t="shared" ref="I1005" si="572">TRUNC(F1005*(1+$K$4),2)</f>
        <v>0</v>
      </c>
      <c r="J1005" s="159">
        <f t="shared" ref="J1005" si="573">TRUNC(G1005*(1+$K$4),2)</f>
        <v>0</v>
      </c>
      <c r="K1005" s="237">
        <f t="shared" ref="K1005" si="574">SUM(I1005:J1005)*D1005</f>
        <v>0</v>
      </c>
    </row>
    <row r="1006" spans="1:12" s="23" customFormat="1" ht="15" x14ac:dyDescent="0.2">
      <c r="A1006" s="72"/>
      <c r="B1006" s="223" t="s">
        <v>207</v>
      </c>
      <c r="C1006" s="73" t="s">
        <v>321</v>
      </c>
      <c r="D1006" s="224"/>
      <c r="E1006" s="225"/>
      <c r="F1006" s="82"/>
      <c r="G1006" s="82"/>
      <c r="H1006" s="83"/>
      <c r="I1006" s="172"/>
      <c r="J1006" s="159"/>
      <c r="K1006" s="237"/>
      <c r="L1006" s="21"/>
    </row>
    <row r="1007" spans="1:12" s="21" customFormat="1" ht="15" x14ac:dyDescent="0.2">
      <c r="A1007" s="72"/>
      <c r="B1007" s="223" t="s">
        <v>318</v>
      </c>
      <c r="C1007" s="73" t="s">
        <v>979</v>
      </c>
      <c r="D1007" s="224">
        <v>2</v>
      </c>
      <c r="E1007" s="225" t="s">
        <v>395</v>
      </c>
      <c r="F1007" s="75"/>
      <c r="G1007" s="75"/>
      <c r="H1007" s="76">
        <f>SUM(F1007,G1007)*D1007</f>
        <v>0</v>
      </c>
      <c r="I1007" s="159">
        <f t="shared" ref="I1007:I1008" si="575">TRUNC(F1007*(1+$K$4),2)</f>
        <v>0</v>
      </c>
      <c r="J1007" s="159">
        <f t="shared" ref="J1007:J1008" si="576">TRUNC(G1007*(1+$K$4),2)</f>
        <v>0</v>
      </c>
      <c r="K1007" s="237">
        <f t="shared" ref="K1007:K1008" si="577">SUM(I1007:J1007)*D1007</f>
        <v>0</v>
      </c>
    </row>
    <row r="1008" spans="1:12" s="21" customFormat="1" ht="15" x14ac:dyDescent="0.2">
      <c r="A1008" s="72"/>
      <c r="B1008" s="223" t="s">
        <v>208</v>
      </c>
      <c r="C1008" s="73" t="s">
        <v>1035</v>
      </c>
      <c r="D1008" s="224">
        <v>1</v>
      </c>
      <c r="E1008" s="225" t="s">
        <v>395</v>
      </c>
      <c r="F1008" s="75"/>
      <c r="G1008" s="75"/>
      <c r="H1008" s="83">
        <f>SUM(F1008,G1008)*D1008</f>
        <v>0</v>
      </c>
      <c r="I1008" s="159">
        <f t="shared" si="575"/>
        <v>0</v>
      </c>
      <c r="J1008" s="159">
        <f t="shared" si="576"/>
        <v>0</v>
      </c>
      <c r="K1008" s="237">
        <f t="shared" si="577"/>
        <v>0</v>
      </c>
    </row>
    <row r="1009" spans="1:12" s="21" customFormat="1" ht="15" x14ac:dyDescent="0.2">
      <c r="A1009" s="119"/>
      <c r="B1009" s="266" t="s">
        <v>324</v>
      </c>
      <c r="C1009" s="267" t="s">
        <v>325</v>
      </c>
      <c r="D1009" s="124"/>
      <c r="E1009" s="238"/>
      <c r="F1009" s="74"/>
      <c r="G1009" s="74"/>
      <c r="H1009" s="241"/>
      <c r="I1009" s="172"/>
      <c r="J1009" s="159"/>
      <c r="K1009" s="237"/>
    </row>
    <row r="1010" spans="1:12" s="21" customFormat="1" ht="15" x14ac:dyDescent="0.2">
      <c r="A1010" s="72"/>
      <c r="B1010" s="223" t="s">
        <v>77</v>
      </c>
      <c r="C1010" s="73" t="s">
        <v>681</v>
      </c>
      <c r="D1010" s="224">
        <v>195</v>
      </c>
      <c r="E1010" s="225" t="s">
        <v>289</v>
      </c>
      <c r="F1010" s="75"/>
      <c r="G1010" s="75"/>
      <c r="H1010" s="76">
        <f t="shared" ref="H1010:H1012" si="578">SUM(F1010,G1010)*D1010</f>
        <v>0</v>
      </c>
      <c r="I1010" s="159">
        <f t="shared" ref="I1010:I1012" si="579">TRUNC(F1010*(1+$K$4),2)</f>
        <v>0</v>
      </c>
      <c r="J1010" s="159">
        <f t="shared" ref="J1010:J1012" si="580">TRUNC(G1010*(1+$K$4),2)</f>
        <v>0</v>
      </c>
      <c r="K1010" s="237">
        <f t="shared" ref="K1010:K1012" si="581">SUM(I1010:J1010)*D1010</f>
        <v>0</v>
      </c>
    </row>
    <row r="1011" spans="1:12" s="21" customFormat="1" ht="30" x14ac:dyDescent="0.2">
      <c r="A1011" s="72"/>
      <c r="B1011" s="223" t="s">
        <v>78</v>
      </c>
      <c r="C1011" s="73" t="s">
        <v>682</v>
      </c>
      <c r="D1011" s="224">
        <v>617</v>
      </c>
      <c r="E1011" s="225" t="s">
        <v>289</v>
      </c>
      <c r="F1011" s="75"/>
      <c r="G1011" s="75"/>
      <c r="H1011" s="76">
        <f t="shared" si="578"/>
        <v>0</v>
      </c>
      <c r="I1011" s="159">
        <f t="shared" si="579"/>
        <v>0</v>
      </c>
      <c r="J1011" s="159">
        <f t="shared" si="580"/>
        <v>0</v>
      </c>
      <c r="K1011" s="237">
        <f t="shared" si="581"/>
        <v>0</v>
      </c>
    </row>
    <row r="1012" spans="1:12" s="21" customFormat="1" ht="15" x14ac:dyDescent="0.2">
      <c r="A1012" s="84"/>
      <c r="B1012" s="85" t="s">
        <v>80</v>
      </c>
      <c r="C1012" s="86" t="s">
        <v>402</v>
      </c>
      <c r="D1012" s="87">
        <v>12</v>
      </c>
      <c r="E1012" s="88" t="s">
        <v>289</v>
      </c>
      <c r="F1012" s="89"/>
      <c r="G1012" s="89"/>
      <c r="H1012" s="90">
        <f t="shared" si="578"/>
        <v>0</v>
      </c>
      <c r="I1012" s="159">
        <f t="shared" si="579"/>
        <v>0</v>
      </c>
      <c r="J1012" s="159">
        <f t="shared" si="580"/>
        <v>0</v>
      </c>
      <c r="K1012" s="247">
        <f t="shared" si="581"/>
        <v>0</v>
      </c>
    </row>
    <row r="1013" spans="1:12" s="21" customFormat="1" ht="15" x14ac:dyDescent="0.2">
      <c r="A1013" s="140"/>
      <c r="B1013" s="141"/>
      <c r="C1013" s="142" t="s">
        <v>329</v>
      </c>
      <c r="D1013" s="143"/>
      <c r="E1013" s="142"/>
      <c r="F1013" s="95">
        <f>SUMPRODUCT(F969:F1012,D969:D1012)</f>
        <v>0</v>
      </c>
      <c r="G1013" s="95">
        <f>SUMPRODUCT(G968:G1012,D968:D1012)</f>
        <v>0</v>
      </c>
      <c r="H1013" s="96">
        <f>SUM(H968:H1012)</f>
        <v>0</v>
      </c>
      <c r="I1013" s="95">
        <f>SUMPRODUCT(I969:I1012,D969:D1012)</f>
        <v>0</v>
      </c>
      <c r="J1013" s="95">
        <f>SUMPRODUCT(J968:J1012,D968:D1012)</f>
        <v>0</v>
      </c>
      <c r="K1013" s="96">
        <f>SUM(K968:K1012)</f>
        <v>0</v>
      </c>
    </row>
    <row r="1014" spans="1:12" s="21" customFormat="1" ht="15" x14ac:dyDescent="0.2">
      <c r="A1014" s="55"/>
      <c r="B1014" s="56" t="s">
        <v>330</v>
      </c>
      <c r="C1014" s="57" t="s">
        <v>331</v>
      </c>
      <c r="D1014" s="58"/>
      <c r="E1014" s="57"/>
      <c r="F1014" s="59"/>
      <c r="G1014" s="60"/>
      <c r="H1014" s="61"/>
      <c r="I1014" s="97"/>
      <c r="J1014" s="63"/>
      <c r="K1014" s="64"/>
    </row>
    <row r="1015" spans="1:12" s="21" customFormat="1" ht="15" x14ac:dyDescent="0.2">
      <c r="A1015" s="119"/>
      <c r="B1015" s="266" t="s">
        <v>286</v>
      </c>
      <c r="C1015" s="267" t="s">
        <v>332</v>
      </c>
      <c r="D1015" s="124"/>
      <c r="E1015" s="238"/>
      <c r="F1015" s="74"/>
      <c r="G1015" s="74"/>
      <c r="H1015" s="241"/>
      <c r="I1015" s="172"/>
      <c r="J1015" s="159"/>
      <c r="K1015" s="237"/>
    </row>
    <row r="1016" spans="1:12" s="21" customFormat="1" ht="15" x14ac:dyDescent="0.2">
      <c r="A1016" s="72"/>
      <c r="B1016" s="223" t="s">
        <v>10</v>
      </c>
      <c r="C1016" s="73" t="s">
        <v>333</v>
      </c>
      <c r="D1016" s="224">
        <v>6</v>
      </c>
      <c r="E1016" s="225" t="s">
        <v>11</v>
      </c>
      <c r="F1016" s="75"/>
      <c r="G1016" s="75"/>
      <c r="H1016" s="76">
        <f t="shared" ref="H1016" si="582">SUM(F1016,G1016)*D1016</f>
        <v>0</v>
      </c>
      <c r="I1016" s="159">
        <f t="shared" ref="I1016" si="583">TRUNC(F1016*(1+$K$4),2)</f>
        <v>0</v>
      </c>
      <c r="J1016" s="159">
        <f t="shared" ref="J1016" si="584">TRUNC(G1016*(1+$K$4),2)</f>
        <v>0</v>
      </c>
      <c r="K1016" s="237">
        <f t="shared" ref="K1016" si="585">SUM(I1016:J1016)*D1016</f>
        <v>0</v>
      </c>
    </row>
    <row r="1017" spans="1:12" s="21" customFormat="1" ht="15" x14ac:dyDescent="0.2">
      <c r="A1017" s="72"/>
      <c r="B1017" s="223" t="s">
        <v>12</v>
      </c>
      <c r="C1017" s="73" t="s">
        <v>403</v>
      </c>
      <c r="D1017" s="224"/>
      <c r="E1017" s="225"/>
      <c r="F1017" s="82"/>
      <c r="G1017" s="82"/>
      <c r="H1017" s="83"/>
      <c r="I1017" s="172"/>
      <c r="J1017" s="159"/>
      <c r="K1017" s="237"/>
    </row>
    <row r="1018" spans="1:12" s="21" customFormat="1" ht="15" x14ac:dyDescent="0.2">
      <c r="A1018" s="72"/>
      <c r="B1018" s="223" t="s">
        <v>351</v>
      </c>
      <c r="C1018" s="73" t="s">
        <v>998</v>
      </c>
      <c r="D1018" s="224">
        <v>33</v>
      </c>
      <c r="E1018" s="225" t="s">
        <v>289</v>
      </c>
      <c r="F1018" s="75"/>
      <c r="G1018" s="75"/>
      <c r="H1018" s="83">
        <f>SUM(F1018,G1018)*D1018</f>
        <v>0</v>
      </c>
      <c r="I1018" s="159">
        <f t="shared" ref="I1018:I1022" si="586">TRUNC(F1018*(1+$K$4),2)</f>
        <v>0</v>
      </c>
      <c r="J1018" s="159">
        <f t="shared" ref="J1018:J1022" si="587">TRUNC(G1018*(1+$K$4),2)</f>
        <v>0</v>
      </c>
      <c r="K1018" s="237">
        <f t="shared" ref="K1018:K1022" si="588">SUM(I1018:J1018)*D1018</f>
        <v>0</v>
      </c>
    </row>
    <row r="1019" spans="1:12" s="21" customFormat="1" ht="15" x14ac:dyDescent="0.2">
      <c r="A1019" s="72"/>
      <c r="B1019" s="223" t="s">
        <v>353</v>
      </c>
      <c r="C1019" s="73" t="s">
        <v>1015</v>
      </c>
      <c r="D1019" s="224">
        <v>1</v>
      </c>
      <c r="E1019" s="225" t="s">
        <v>395</v>
      </c>
      <c r="F1019" s="75"/>
      <c r="G1019" s="75"/>
      <c r="H1019" s="83">
        <f>SUM(F1019,G1019)*D1019</f>
        <v>0</v>
      </c>
      <c r="I1019" s="159">
        <f t="shared" si="586"/>
        <v>0</v>
      </c>
      <c r="J1019" s="159">
        <f t="shared" si="587"/>
        <v>0</v>
      </c>
      <c r="K1019" s="237">
        <f t="shared" si="588"/>
        <v>0</v>
      </c>
    </row>
    <row r="1020" spans="1:12" s="21" customFormat="1" ht="30" x14ac:dyDescent="0.2">
      <c r="A1020" s="72"/>
      <c r="B1020" s="223" t="s">
        <v>355</v>
      </c>
      <c r="C1020" s="73" t="s">
        <v>1016</v>
      </c>
      <c r="D1020" s="224">
        <v>2</v>
      </c>
      <c r="E1020" s="225" t="s">
        <v>395</v>
      </c>
      <c r="F1020" s="75"/>
      <c r="G1020" s="75"/>
      <c r="H1020" s="83">
        <f>SUM(F1020,G1020)*D1020</f>
        <v>0</v>
      </c>
      <c r="I1020" s="159">
        <f t="shared" si="586"/>
        <v>0</v>
      </c>
      <c r="J1020" s="159">
        <f t="shared" si="587"/>
        <v>0</v>
      </c>
      <c r="K1020" s="237">
        <f t="shared" si="588"/>
        <v>0</v>
      </c>
    </row>
    <row r="1021" spans="1:12" s="23" customFormat="1" ht="45" x14ac:dyDescent="0.2">
      <c r="A1021" s="72"/>
      <c r="B1021" s="223" t="s">
        <v>72</v>
      </c>
      <c r="C1021" s="73" t="s">
        <v>1017</v>
      </c>
      <c r="D1021" s="224">
        <v>26</v>
      </c>
      <c r="E1021" s="225" t="s">
        <v>289</v>
      </c>
      <c r="F1021" s="75"/>
      <c r="G1021" s="75"/>
      <c r="H1021" s="76">
        <f t="shared" ref="H1021:H1022" si="589">SUM(F1021,G1021)*D1021</f>
        <v>0</v>
      </c>
      <c r="I1021" s="159">
        <f t="shared" si="586"/>
        <v>0</v>
      </c>
      <c r="J1021" s="159">
        <f t="shared" si="587"/>
        <v>0</v>
      </c>
      <c r="K1021" s="237">
        <f t="shared" si="588"/>
        <v>0</v>
      </c>
      <c r="L1021" s="21"/>
    </row>
    <row r="1022" spans="1:12" s="21" customFormat="1" ht="15" x14ac:dyDescent="0.2">
      <c r="A1022" s="72"/>
      <c r="B1022" s="223" t="s">
        <v>129</v>
      </c>
      <c r="C1022" s="73" t="s">
        <v>404</v>
      </c>
      <c r="D1022" s="224">
        <v>1</v>
      </c>
      <c r="E1022" s="225" t="s">
        <v>395</v>
      </c>
      <c r="F1022" s="75"/>
      <c r="G1022" s="75"/>
      <c r="H1022" s="76">
        <f t="shared" si="589"/>
        <v>0</v>
      </c>
      <c r="I1022" s="159">
        <f t="shared" si="586"/>
        <v>0</v>
      </c>
      <c r="J1022" s="159">
        <f t="shared" si="587"/>
        <v>0</v>
      </c>
      <c r="K1022" s="237">
        <f t="shared" si="588"/>
        <v>0</v>
      </c>
    </row>
    <row r="1023" spans="1:12" s="21" customFormat="1" ht="15" x14ac:dyDescent="0.2">
      <c r="A1023" s="119"/>
      <c r="B1023" s="266" t="s">
        <v>298</v>
      </c>
      <c r="C1023" s="267" t="s">
        <v>405</v>
      </c>
      <c r="D1023" s="124"/>
      <c r="E1023" s="238"/>
      <c r="F1023" s="74"/>
      <c r="G1023" s="74"/>
      <c r="H1023" s="241"/>
      <c r="I1023" s="172"/>
      <c r="J1023" s="159"/>
      <c r="K1023" s="237"/>
    </row>
    <row r="1024" spans="1:12" s="21" customFormat="1" ht="15" x14ac:dyDescent="0.2">
      <c r="A1024" s="72"/>
      <c r="B1024" s="223" t="s">
        <v>14</v>
      </c>
      <c r="C1024" s="73" t="s">
        <v>406</v>
      </c>
      <c r="D1024" s="224">
        <v>17</v>
      </c>
      <c r="E1024" s="225" t="s">
        <v>289</v>
      </c>
      <c r="F1024" s="75"/>
      <c r="G1024" s="75"/>
      <c r="H1024" s="76">
        <f>SUM(F1024,G1024)*D1024</f>
        <v>0</v>
      </c>
      <c r="I1024" s="159">
        <f t="shared" ref="I1024:I1025" si="590">TRUNC(F1024*(1+$K$4),2)</f>
        <v>0</v>
      </c>
      <c r="J1024" s="159">
        <f t="shared" ref="J1024:J1025" si="591">TRUNC(G1024*(1+$K$4),2)</f>
        <v>0</v>
      </c>
      <c r="K1024" s="237">
        <f t="shared" ref="K1024:K1025" si="592">SUM(I1024:J1024)*D1024</f>
        <v>0</v>
      </c>
    </row>
    <row r="1025" spans="1:11" s="21" customFormat="1" ht="15" x14ac:dyDescent="0.2">
      <c r="A1025" s="72"/>
      <c r="B1025" s="223" t="s">
        <v>17</v>
      </c>
      <c r="C1025" s="73" t="s">
        <v>407</v>
      </c>
      <c r="D1025" s="224">
        <v>27</v>
      </c>
      <c r="E1025" s="225" t="s">
        <v>289</v>
      </c>
      <c r="F1025" s="75"/>
      <c r="G1025" s="75"/>
      <c r="H1025" s="76">
        <f>SUM(F1025,G1025)*D1025</f>
        <v>0</v>
      </c>
      <c r="I1025" s="159">
        <f t="shared" si="590"/>
        <v>0</v>
      </c>
      <c r="J1025" s="159">
        <f t="shared" si="591"/>
        <v>0</v>
      </c>
      <c r="K1025" s="237">
        <f t="shared" si="592"/>
        <v>0</v>
      </c>
    </row>
    <row r="1026" spans="1:11" s="21" customFormat="1" ht="15" x14ac:dyDescent="0.2">
      <c r="A1026" s="119"/>
      <c r="B1026" s="266" t="s">
        <v>303</v>
      </c>
      <c r="C1026" s="267" t="s">
        <v>408</v>
      </c>
      <c r="D1026" s="124"/>
      <c r="E1026" s="238"/>
      <c r="F1026" s="74"/>
      <c r="G1026" s="74"/>
      <c r="H1026" s="241"/>
      <c r="I1026" s="172"/>
      <c r="J1026" s="159"/>
      <c r="K1026" s="237"/>
    </row>
    <row r="1027" spans="1:11" s="21" customFormat="1" ht="45" x14ac:dyDescent="0.2">
      <c r="A1027" s="84"/>
      <c r="B1027" s="85" t="s">
        <v>26</v>
      </c>
      <c r="C1027" s="86" t="s">
        <v>1018</v>
      </c>
      <c r="D1027" s="87">
        <v>8</v>
      </c>
      <c r="E1027" s="88" t="s">
        <v>289</v>
      </c>
      <c r="F1027" s="89"/>
      <c r="G1027" s="89"/>
      <c r="H1027" s="90">
        <f>SUM(F1027,G1027)*D1027</f>
        <v>0</v>
      </c>
      <c r="I1027" s="159">
        <f t="shared" ref="I1027" si="593">TRUNC(F1027*(1+$K$4),2)</f>
        <v>0</v>
      </c>
      <c r="J1027" s="159">
        <f t="shared" ref="J1027" si="594">TRUNC(G1027*(1+$K$4),2)</f>
        <v>0</v>
      </c>
      <c r="K1027" s="247">
        <f t="shared" ref="K1027" si="595">SUM(I1027:J1027)*D1027</f>
        <v>0</v>
      </c>
    </row>
    <row r="1028" spans="1:11" s="21" customFormat="1" ht="15" x14ac:dyDescent="0.2">
      <c r="A1028" s="140"/>
      <c r="B1028" s="141"/>
      <c r="C1028" s="142" t="s">
        <v>908</v>
      </c>
      <c r="D1028" s="143"/>
      <c r="E1028" s="142"/>
      <c r="F1028" s="95">
        <f>SUMPRODUCT(F1016:F1027,D1016:D1027)</f>
        <v>0</v>
      </c>
      <c r="G1028" s="95">
        <f>SUMPRODUCT(G1016:G1027,D1016:D1027)</f>
        <v>0</v>
      </c>
      <c r="H1028" s="96">
        <f>SUM(H1016:H1027)</f>
        <v>0</v>
      </c>
      <c r="I1028" s="95">
        <f>SUMPRODUCT(I1016:I1027,D1016:D1027)</f>
        <v>0</v>
      </c>
      <c r="J1028" s="95">
        <f>SUMPRODUCT(J1016:J1027,D1016:D1027)</f>
        <v>0</v>
      </c>
      <c r="K1028" s="96">
        <f>SUM(K1016:K1027)</f>
        <v>0</v>
      </c>
    </row>
    <row r="1029" spans="1:11" s="21" customFormat="1" ht="15" x14ac:dyDescent="0.2">
      <c r="A1029" s="55"/>
      <c r="B1029" s="56" t="s">
        <v>334</v>
      </c>
      <c r="C1029" s="57" t="s">
        <v>335</v>
      </c>
      <c r="D1029" s="58"/>
      <c r="E1029" s="57"/>
      <c r="F1029" s="59"/>
      <c r="G1029" s="60"/>
      <c r="H1029" s="61"/>
      <c r="I1029" s="97"/>
      <c r="J1029" s="63"/>
      <c r="K1029" s="64"/>
    </row>
    <row r="1030" spans="1:11" s="21" customFormat="1" ht="15" x14ac:dyDescent="0.2">
      <c r="A1030" s="119"/>
      <c r="B1030" s="266">
        <v>1</v>
      </c>
      <c r="C1030" s="267" t="s">
        <v>336</v>
      </c>
      <c r="D1030" s="124"/>
      <c r="E1030" s="238"/>
      <c r="F1030" s="74"/>
      <c r="G1030" s="74"/>
      <c r="H1030" s="241"/>
      <c r="I1030" s="172"/>
      <c r="J1030" s="159"/>
      <c r="K1030" s="237"/>
    </row>
    <row r="1031" spans="1:11" s="21" customFormat="1" ht="15" x14ac:dyDescent="0.2">
      <c r="A1031" s="72"/>
      <c r="B1031" s="223" t="s">
        <v>10</v>
      </c>
      <c r="C1031" s="99" t="s">
        <v>337</v>
      </c>
      <c r="D1031" s="100"/>
      <c r="E1031" s="99"/>
      <c r="F1031" s="101"/>
      <c r="G1031" s="101"/>
      <c r="H1031" s="102"/>
      <c r="I1031" s="103"/>
      <c r="J1031" s="101"/>
      <c r="K1031" s="102"/>
    </row>
    <row r="1032" spans="1:11" s="21" customFormat="1" ht="15" x14ac:dyDescent="0.2">
      <c r="A1032" s="72"/>
      <c r="B1032" s="223" t="s">
        <v>338</v>
      </c>
      <c r="C1032" s="99" t="s">
        <v>339</v>
      </c>
      <c r="D1032" s="224">
        <v>9</v>
      </c>
      <c r="E1032" s="225" t="s">
        <v>11</v>
      </c>
      <c r="F1032" s="104"/>
      <c r="G1032" s="104"/>
      <c r="H1032" s="76">
        <f t="shared" ref="H1032:H1037" si="596">SUM(F1032,G1032)*D1032</f>
        <v>0</v>
      </c>
      <c r="I1032" s="159">
        <f t="shared" ref="I1032:I1037" si="597">TRUNC(F1032*(1+$K$4),2)</f>
        <v>0</v>
      </c>
      <c r="J1032" s="159">
        <f t="shared" ref="J1032:J1037" si="598">TRUNC(G1032*(1+$K$4),2)</f>
        <v>0</v>
      </c>
      <c r="K1032" s="237">
        <f t="shared" ref="K1032:K1053" si="599">SUM(I1032:J1032)*D1032</f>
        <v>0</v>
      </c>
    </row>
    <row r="1033" spans="1:11" s="21" customFormat="1" ht="15" x14ac:dyDescent="0.2">
      <c r="A1033" s="72"/>
      <c r="B1033" s="223" t="s">
        <v>340</v>
      </c>
      <c r="C1033" s="99" t="s">
        <v>341</v>
      </c>
      <c r="D1033" s="224">
        <v>1</v>
      </c>
      <c r="E1033" s="225" t="s">
        <v>11</v>
      </c>
      <c r="F1033" s="104"/>
      <c r="G1033" s="104"/>
      <c r="H1033" s="76">
        <f t="shared" si="596"/>
        <v>0</v>
      </c>
      <c r="I1033" s="159">
        <f t="shared" si="597"/>
        <v>0</v>
      </c>
      <c r="J1033" s="159">
        <f t="shared" si="598"/>
        <v>0</v>
      </c>
      <c r="K1033" s="237">
        <f t="shared" si="599"/>
        <v>0</v>
      </c>
    </row>
    <row r="1034" spans="1:11" s="21" customFormat="1" ht="15" x14ac:dyDescent="0.2">
      <c r="A1034" s="72"/>
      <c r="B1034" s="223" t="s">
        <v>342</v>
      </c>
      <c r="C1034" s="99" t="s">
        <v>343</v>
      </c>
      <c r="D1034" s="224">
        <v>1</v>
      </c>
      <c r="E1034" s="225" t="s">
        <v>11</v>
      </c>
      <c r="F1034" s="104"/>
      <c r="G1034" s="104"/>
      <c r="H1034" s="76">
        <f>SUM(F1034,G1034)*D1034</f>
        <v>0</v>
      </c>
      <c r="I1034" s="159">
        <f t="shared" si="597"/>
        <v>0</v>
      </c>
      <c r="J1034" s="159">
        <f t="shared" si="598"/>
        <v>0</v>
      </c>
      <c r="K1034" s="237">
        <f t="shared" si="599"/>
        <v>0</v>
      </c>
    </row>
    <row r="1035" spans="1:11" s="21" customFormat="1" ht="15" x14ac:dyDescent="0.2">
      <c r="A1035" s="72"/>
      <c r="B1035" s="223" t="s">
        <v>344</v>
      </c>
      <c r="C1035" s="99" t="s">
        <v>345</v>
      </c>
      <c r="D1035" s="224">
        <v>2</v>
      </c>
      <c r="E1035" s="225" t="s">
        <v>11</v>
      </c>
      <c r="F1035" s="104"/>
      <c r="G1035" s="104"/>
      <c r="H1035" s="76">
        <f>SUM(F1036,G1035)*D1035</f>
        <v>0</v>
      </c>
      <c r="I1035" s="159">
        <f t="shared" si="597"/>
        <v>0</v>
      </c>
      <c r="J1035" s="159">
        <f t="shared" si="598"/>
        <v>0</v>
      </c>
      <c r="K1035" s="237">
        <f t="shared" si="599"/>
        <v>0</v>
      </c>
    </row>
    <row r="1036" spans="1:11" s="21" customFormat="1" ht="15" x14ac:dyDescent="0.2">
      <c r="A1036" s="72"/>
      <c r="B1036" s="223" t="s">
        <v>346</v>
      </c>
      <c r="C1036" s="99" t="s">
        <v>347</v>
      </c>
      <c r="D1036" s="224">
        <v>3</v>
      </c>
      <c r="E1036" s="225" t="s">
        <v>11</v>
      </c>
      <c r="F1036" s="104"/>
      <c r="G1036" s="104"/>
      <c r="H1036" s="76">
        <f>SUM(F1037,G1036)*D1036</f>
        <v>0</v>
      </c>
      <c r="I1036" s="159">
        <f t="shared" si="597"/>
        <v>0</v>
      </c>
      <c r="J1036" s="159">
        <f t="shared" si="598"/>
        <v>0</v>
      </c>
      <c r="K1036" s="237">
        <f t="shared" si="599"/>
        <v>0</v>
      </c>
    </row>
    <row r="1037" spans="1:11" s="21" customFormat="1" ht="15" x14ac:dyDescent="0.2">
      <c r="A1037" s="72"/>
      <c r="B1037" s="223" t="s">
        <v>348</v>
      </c>
      <c r="C1037" s="99" t="s">
        <v>349</v>
      </c>
      <c r="D1037" s="224">
        <v>1</v>
      </c>
      <c r="E1037" s="225" t="s">
        <v>11</v>
      </c>
      <c r="F1037" s="104"/>
      <c r="G1037" s="104"/>
      <c r="H1037" s="76">
        <f t="shared" si="596"/>
        <v>0</v>
      </c>
      <c r="I1037" s="159">
        <f t="shared" si="597"/>
        <v>0</v>
      </c>
      <c r="J1037" s="159">
        <f t="shared" si="598"/>
        <v>0</v>
      </c>
      <c r="K1037" s="237">
        <f t="shared" si="599"/>
        <v>0</v>
      </c>
    </row>
    <row r="1038" spans="1:11" s="21" customFormat="1" ht="45" x14ac:dyDescent="0.2">
      <c r="A1038" s="72"/>
      <c r="B1038" s="223" t="s">
        <v>12</v>
      </c>
      <c r="C1038" s="99" t="s">
        <v>350</v>
      </c>
      <c r="D1038" s="105"/>
      <c r="E1038" s="106"/>
      <c r="F1038" s="107"/>
      <c r="G1038" s="107"/>
      <c r="H1038" s="76"/>
      <c r="I1038" s="172"/>
      <c r="J1038" s="159"/>
      <c r="K1038" s="237"/>
    </row>
    <row r="1039" spans="1:11" s="21" customFormat="1" ht="15" x14ac:dyDescent="0.2">
      <c r="A1039" s="72"/>
      <c r="B1039" s="223" t="s">
        <v>351</v>
      </c>
      <c r="C1039" s="99" t="s">
        <v>352</v>
      </c>
      <c r="D1039" s="224">
        <v>1</v>
      </c>
      <c r="E1039" s="225" t="s">
        <v>11</v>
      </c>
      <c r="F1039" s="104"/>
      <c r="G1039" s="104"/>
      <c r="H1039" s="76">
        <f t="shared" ref="H1039:H1045" si="600">SUM(F1039,G1039)*D1039</f>
        <v>0</v>
      </c>
      <c r="I1039" s="159">
        <f t="shared" ref="I1039:I1045" si="601">TRUNC(F1039*(1+$K$4),2)</f>
        <v>0</v>
      </c>
      <c r="J1039" s="159">
        <f t="shared" ref="J1039:J1045" si="602">TRUNC(G1039*(1+$K$4),2)</f>
        <v>0</v>
      </c>
      <c r="K1039" s="237">
        <f t="shared" si="599"/>
        <v>0</v>
      </c>
    </row>
    <row r="1040" spans="1:11" s="21" customFormat="1" ht="15" x14ac:dyDescent="0.2">
      <c r="A1040" s="72"/>
      <c r="B1040" s="223" t="s">
        <v>353</v>
      </c>
      <c r="C1040" s="99" t="s">
        <v>354</v>
      </c>
      <c r="D1040" s="224">
        <v>2</v>
      </c>
      <c r="E1040" s="225" t="s">
        <v>11</v>
      </c>
      <c r="F1040" s="104"/>
      <c r="G1040" s="104"/>
      <c r="H1040" s="76">
        <f t="shared" si="600"/>
        <v>0</v>
      </c>
      <c r="I1040" s="159">
        <f t="shared" si="601"/>
        <v>0</v>
      </c>
      <c r="J1040" s="159">
        <f t="shared" si="602"/>
        <v>0</v>
      </c>
      <c r="K1040" s="237">
        <f t="shared" si="599"/>
        <v>0</v>
      </c>
    </row>
    <row r="1041" spans="1:97" s="21" customFormat="1" ht="15" x14ac:dyDescent="0.2">
      <c r="A1041" s="72"/>
      <c r="B1041" s="223" t="s">
        <v>355</v>
      </c>
      <c r="C1041" s="99" t="s">
        <v>356</v>
      </c>
      <c r="D1041" s="224">
        <v>1</v>
      </c>
      <c r="E1041" s="225" t="s">
        <v>11</v>
      </c>
      <c r="F1041" s="104"/>
      <c r="G1041" s="104"/>
      <c r="H1041" s="76">
        <f t="shared" si="600"/>
        <v>0</v>
      </c>
      <c r="I1041" s="159">
        <f t="shared" si="601"/>
        <v>0</v>
      </c>
      <c r="J1041" s="159">
        <f t="shared" si="602"/>
        <v>0</v>
      </c>
      <c r="K1041" s="237">
        <f t="shared" si="599"/>
        <v>0</v>
      </c>
    </row>
    <row r="1042" spans="1:97" s="21" customFormat="1" ht="15" x14ac:dyDescent="0.2">
      <c r="A1042" s="72"/>
      <c r="B1042" s="223" t="s">
        <v>357</v>
      </c>
      <c r="C1042" s="99" t="s">
        <v>360</v>
      </c>
      <c r="D1042" s="224">
        <v>1</v>
      </c>
      <c r="E1042" s="225" t="s">
        <v>11</v>
      </c>
      <c r="F1042" s="104"/>
      <c r="G1042" s="104"/>
      <c r="H1042" s="76">
        <f t="shared" si="600"/>
        <v>0</v>
      </c>
      <c r="I1042" s="159">
        <f t="shared" si="601"/>
        <v>0</v>
      </c>
      <c r="J1042" s="159">
        <f t="shared" si="602"/>
        <v>0</v>
      </c>
      <c r="K1042" s="237">
        <f t="shared" si="599"/>
        <v>0</v>
      </c>
    </row>
    <row r="1043" spans="1:97" s="21" customFormat="1" ht="15" x14ac:dyDescent="0.2">
      <c r="A1043" s="72"/>
      <c r="B1043" s="223" t="s">
        <v>359</v>
      </c>
      <c r="C1043" s="99" t="s">
        <v>683</v>
      </c>
      <c r="D1043" s="224">
        <v>1</v>
      </c>
      <c r="E1043" s="225" t="s">
        <v>11</v>
      </c>
      <c r="F1043" s="104"/>
      <c r="G1043" s="104"/>
      <c r="H1043" s="76">
        <f t="shared" si="600"/>
        <v>0</v>
      </c>
      <c r="I1043" s="159">
        <f t="shared" si="601"/>
        <v>0</v>
      </c>
      <c r="J1043" s="159">
        <f t="shared" si="602"/>
        <v>0</v>
      </c>
      <c r="K1043" s="237">
        <f t="shared" si="599"/>
        <v>0</v>
      </c>
    </row>
    <row r="1044" spans="1:97" s="21" customFormat="1" ht="15" x14ac:dyDescent="0.2">
      <c r="A1044" s="72"/>
      <c r="B1044" s="223" t="s">
        <v>879</v>
      </c>
      <c r="C1044" s="99" t="s">
        <v>684</v>
      </c>
      <c r="D1044" s="224">
        <v>1</v>
      </c>
      <c r="E1044" s="225" t="s">
        <v>11</v>
      </c>
      <c r="F1044" s="104"/>
      <c r="G1044" s="104"/>
      <c r="H1044" s="76">
        <f t="shared" si="600"/>
        <v>0</v>
      </c>
      <c r="I1044" s="159">
        <f t="shared" si="601"/>
        <v>0</v>
      </c>
      <c r="J1044" s="159">
        <f t="shared" si="602"/>
        <v>0</v>
      </c>
      <c r="K1044" s="237">
        <f t="shared" si="599"/>
        <v>0</v>
      </c>
    </row>
    <row r="1045" spans="1:97" s="21" customFormat="1" ht="15" x14ac:dyDescent="0.2">
      <c r="A1045" s="72"/>
      <c r="B1045" s="223" t="s">
        <v>880</v>
      </c>
      <c r="C1045" s="99" t="s">
        <v>685</v>
      </c>
      <c r="D1045" s="224">
        <v>1</v>
      </c>
      <c r="E1045" s="225" t="s">
        <v>11</v>
      </c>
      <c r="F1045" s="104"/>
      <c r="G1045" s="104"/>
      <c r="H1045" s="76">
        <f t="shared" si="600"/>
        <v>0</v>
      </c>
      <c r="I1045" s="159">
        <f t="shared" si="601"/>
        <v>0</v>
      </c>
      <c r="J1045" s="159">
        <f t="shared" si="602"/>
        <v>0</v>
      </c>
      <c r="K1045" s="237">
        <f t="shared" si="599"/>
        <v>0</v>
      </c>
    </row>
    <row r="1046" spans="1:97" s="29" customFormat="1" ht="45" x14ac:dyDescent="0.2">
      <c r="A1046" s="72"/>
      <c r="B1046" s="223" t="s">
        <v>72</v>
      </c>
      <c r="C1046" s="99" t="s">
        <v>361</v>
      </c>
      <c r="D1046" s="105"/>
      <c r="E1046" s="106"/>
      <c r="F1046" s="107"/>
      <c r="G1046" s="107"/>
      <c r="H1046" s="76"/>
      <c r="I1046" s="172"/>
      <c r="J1046" s="159"/>
      <c r="K1046" s="237"/>
      <c r="L1046" s="21"/>
      <c r="M1046" s="30"/>
      <c r="N1046" s="26"/>
      <c r="O1046" s="26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</row>
    <row r="1047" spans="1:97" s="23" customFormat="1" ht="15" x14ac:dyDescent="0.2">
      <c r="A1047" s="72"/>
      <c r="B1047" s="223" t="s">
        <v>362</v>
      </c>
      <c r="C1047" s="99" t="s">
        <v>363</v>
      </c>
      <c r="D1047" s="224">
        <v>1</v>
      </c>
      <c r="E1047" s="225" t="s">
        <v>11</v>
      </c>
      <c r="F1047" s="104"/>
      <c r="G1047" s="104"/>
      <c r="H1047" s="76">
        <f t="shared" ref="H1047:H1053" si="603">SUM(F1047,G1047)*D1047</f>
        <v>0</v>
      </c>
      <c r="I1047" s="159">
        <f t="shared" ref="I1047:I1053" si="604">TRUNC(F1047*(1+$K$4),2)</f>
        <v>0</v>
      </c>
      <c r="J1047" s="159">
        <f t="shared" ref="J1047:J1053" si="605">TRUNC(G1047*(1+$K$4),2)</f>
        <v>0</v>
      </c>
      <c r="K1047" s="237">
        <f t="shared" si="599"/>
        <v>0</v>
      </c>
      <c r="L1047" s="21"/>
    </row>
    <row r="1048" spans="1:97" s="29" customFormat="1" ht="15" x14ac:dyDescent="0.2">
      <c r="A1048" s="72"/>
      <c r="B1048" s="223" t="s">
        <v>364</v>
      </c>
      <c r="C1048" s="99" t="s">
        <v>365</v>
      </c>
      <c r="D1048" s="224">
        <v>1</v>
      </c>
      <c r="E1048" s="225" t="s">
        <v>11</v>
      </c>
      <c r="F1048" s="104"/>
      <c r="G1048" s="104"/>
      <c r="H1048" s="76">
        <f t="shared" si="603"/>
        <v>0</v>
      </c>
      <c r="I1048" s="159">
        <f t="shared" si="604"/>
        <v>0</v>
      </c>
      <c r="J1048" s="159">
        <f t="shared" si="605"/>
        <v>0</v>
      </c>
      <c r="K1048" s="237">
        <f t="shared" si="599"/>
        <v>0</v>
      </c>
      <c r="L1048" s="21"/>
      <c r="M1048" s="27"/>
      <c r="N1048" s="28"/>
      <c r="O1048" s="28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</row>
    <row r="1049" spans="1:97" s="29" customFormat="1" ht="15" x14ac:dyDescent="0.2">
      <c r="A1049" s="72"/>
      <c r="B1049" s="223" t="s">
        <v>366</v>
      </c>
      <c r="C1049" s="99" t="s">
        <v>367</v>
      </c>
      <c r="D1049" s="224">
        <v>1</v>
      </c>
      <c r="E1049" s="225" t="s">
        <v>11</v>
      </c>
      <c r="F1049" s="104"/>
      <c r="G1049" s="104"/>
      <c r="H1049" s="76">
        <f t="shared" si="603"/>
        <v>0</v>
      </c>
      <c r="I1049" s="159">
        <f t="shared" si="604"/>
        <v>0</v>
      </c>
      <c r="J1049" s="159">
        <f t="shared" si="605"/>
        <v>0</v>
      </c>
      <c r="K1049" s="237">
        <f t="shared" si="599"/>
        <v>0</v>
      </c>
      <c r="L1049" s="21"/>
      <c r="M1049" s="27"/>
      <c r="N1049" s="28"/>
      <c r="O1049" s="28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</row>
    <row r="1050" spans="1:97" s="29" customFormat="1" ht="15" x14ac:dyDescent="0.2">
      <c r="A1050" s="72"/>
      <c r="B1050" s="223" t="s">
        <v>368</v>
      </c>
      <c r="C1050" s="99" t="s">
        <v>369</v>
      </c>
      <c r="D1050" s="224">
        <v>1</v>
      </c>
      <c r="E1050" s="225" t="s">
        <v>11</v>
      </c>
      <c r="F1050" s="104"/>
      <c r="G1050" s="104"/>
      <c r="H1050" s="76">
        <f t="shared" si="603"/>
        <v>0</v>
      </c>
      <c r="I1050" s="159">
        <f t="shared" si="604"/>
        <v>0</v>
      </c>
      <c r="J1050" s="159">
        <f t="shared" si="605"/>
        <v>0</v>
      </c>
      <c r="K1050" s="237">
        <f t="shared" si="599"/>
        <v>0</v>
      </c>
      <c r="L1050" s="21"/>
      <c r="M1050" s="27"/>
      <c r="N1050" s="28"/>
      <c r="O1050" s="28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</row>
    <row r="1051" spans="1:97" s="29" customFormat="1" ht="15" x14ac:dyDescent="0.2">
      <c r="A1051" s="72"/>
      <c r="B1051" s="223" t="s">
        <v>370</v>
      </c>
      <c r="C1051" s="99" t="s">
        <v>371</v>
      </c>
      <c r="D1051" s="224">
        <v>1</v>
      </c>
      <c r="E1051" s="225" t="s">
        <v>11</v>
      </c>
      <c r="F1051" s="104"/>
      <c r="G1051" s="104"/>
      <c r="H1051" s="76">
        <f t="shared" si="603"/>
        <v>0</v>
      </c>
      <c r="I1051" s="159">
        <f t="shared" si="604"/>
        <v>0</v>
      </c>
      <c r="J1051" s="159">
        <f t="shared" si="605"/>
        <v>0</v>
      </c>
      <c r="K1051" s="237">
        <f t="shared" si="599"/>
        <v>0</v>
      </c>
      <c r="L1051" s="21"/>
      <c r="M1051" s="27"/>
      <c r="N1051" s="28"/>
      <c r="O1051" s="28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</row>
    <row r="1052" spans="1:97" s="29" customFormat="1" ht="15" x14ac:dyDescent="0.2">
      <c r="A1052" s="72"/>
      <c r="B1052" s="223" t="s">
        <v>372</v>
      </c>
      <c r="C1052" s="99" t="s">
        <v>373</v>
      </c>
      <c r="D1052" s="224">
        <v>1</v>
      </c>
      <c r="E1052" s="225" t="s">
        <v>11</v>
      </c>
      <c r="F1052" s="104"/>
      <c r="G1052" s="104"/>
      <c r="H1052" s="76">
        <f t="shared" si="603"/>
        <v>0</v>
      </c>
      <c r="I1052" s="159">
        <f t="shared" si="604"/>
        <v>0</v>
      </c>
      <c r="J1052" s="159">
        <f t="shared" si="605"/>
        <v>0</v>
      </c>
      <c r="K1052" s="237">
        <f t="shared" si="599"/>
        <v>0</v>
      </c>
      <c r="L1052" s="21"/>
      <c r="M1052" s="30"/>
      <c r="N1052" s="26"/>
      <c r="O1052" s="26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</row>
    <row r="1053" spans="1:97" s="29" customFormat="1" ht="15" x14ac:dyDescent="0.2">
      <c r="A1053" s="84"/>
      <c r="B1053" s="85" t="s">
        <v>374</v>
      </c>
      <c r="C1053" s="108" t="s">
        <v>375</v>
      </c>
      <c r="D1053" s="87">
        <v>2</v>
      </c>
      <c r="E1053" s="88" t="s">
        <v>11</v>
      </c>
      <c r="F1053" s="109"/>
      <c r="G1053" s="109"/>
      <c r="H1053" s="90">
        <f t="shared" si="603"/>
        <v>0</v>
      </c>
      <c r="I1053" s="159">
        <f t="shared" si="604"/>
        <v>0</v>
      </c>
      <c r="J1053" s="159">
        <f t="shared" si="605"/>
        <v>0</v>
      </c>
      <c r="K1053" s="247">
        <f t="shared" si="599"/>
        <v>0</v>
      </c>
      <c r="L1053" s="21"/>
      <c r="M1053" s="30"/>
      <c r="N1053" s="26"/>
      <c r="O1053" s="26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</row>
    <row r="1054" spans="1:97" s="23" customFormat="1" ht="15" x14ac:dyDescent="0.2">
      <c r="A1054" s="140"/>
      <c r="B1054" s="141"/>
      <c r="C1054" s="142" t="s">
        <v>380</v>
      </c>
      <c r="D1054" s="143"/>
      <c r="E1054" s="142"/>
      <c r="F1054" s="95">
        <f>SUMPRODUCT(F1031:F1053,D1031:D1053)</f>
        <v>0</v>
      </c>
      <c r="G1054" s="95">
        <f>SUMPRODUCT(G1032:G1053,D1032:D1053)</f>
        <v>0</v>
      </c>
      <c r="H1054" s="96">
        <f>SUM(H1032:H1053)</f>
        <v>0</v>
      </c>
      <c r="I1054" s="95">
        <f>SUMPRODUCT(I1031:I1053,D1031:D1053)</f>
        <v>0</v>
      </c>
      <c r="J1054" s="95">
        <f>SUMPRODUCT(J1032:J1053,D1032:D1053)</f>
        <v>0</v>
      </c>
      <c r="K1054" s="96">
        <f>SUM(K1032:K1053)</f>
        <v>0</v>
      </c>
      <c r="L1054" s="21"/>
    </row>
    <row r="1055" spans="1:97" s="21" customFormat="1" ht="15" x14ac:dyDescent="0.2">
      <c r="A1055" s="55"/>
      <c r="B1055" s="56" t="s">
        <v>381</v>
      </c>
      <c r="C1055" s="57" t="s">
        <v>382</v>
      </c>
      <c r="D1055" s="58"/>
      <c r="E1055" s="57"/>
      <c r="F1055" s="59"/>
      <c r="G1055" s="60"/>
      <c r="H1055" s="61"/>
      <c r="I1055" s="97"/>
      <c r="J1055" s="63"/>
      <c r="K1055" s="64"/>
    </row>
    <row r="1056" spans="1:97" s="29" customFormat="1" ht="45" x14ac:dyDescent="0.2">
      <c r="A1056" s="65"/>
      <c r="B1056" s="223" t="s">
        <v>286</v>
      </c>
      <c r="C1056" s="73" t="s">
        <v>429</v>
      </c>
      <c r="D1056" s="224">
        <v>2</v>
      </c>
      <c r="E1056" s="225" t="s">
        <v>11</v>
      </c>
      <c r="F1056" s="75"/>
      <c r="G1056" s="75"/>
      <c r="H1056" s="76">
        <f t="shared" ref="H1056:H1058" si="606">SUM(F1056,G1056)*D1056</f>
        <v>0</v>
      </c>
      <c r="I1056" s="159">
        <f t="shared" ref="I1056:I1057" si="607">TRUNC(F1056*(1+$K$4),2)</f>
        <v>0</v>
      </c>
      <c r="J1056" s="159">
        <f t="shared" ref="J1056:J1058" si="608">TRUNC(G1056*(1+$K$4),2)</f>
        <v>0</v>
      </c>
      <c r="K1056" s="237">
        <f t="shared" ref="K1056:K1060" si="609">SUM(I1056:J1056)*D1056</f>
        <v>0</v>
      </c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</row>
    <row r="1057" spans="1:179" s="29" customFormat="1" ht="15" x14ac:dyDescent="0.2">
      <c r="A1057" s="72"/>
      <c r="B1057" s="223" t="s">
        <v>298</v>
      </c>
      <c r="C1057" s="73" t="s">
        <v>686</v>
      </c>
      <c r="D1057" s="224">
        <v>1</v>
      </c>
      <c r="E1057" s="225" t="s">
        <v>11</v>
      </c>
      <c r="F1057" s="75"/>
      <c r="G1057" s="75"/>
      <c r="H1057" s="76">
        <f t="shared" si="606"/>
        <v>0</v>
      </c>
      <c r="I1057" s="159">
        <f t="shared" si="607"/>
        <v>0</v>
      </c>
      <c r="J1057" s="159">
        <f t="shared" si="608"/>
        <v>0</v>
      </c>
      <c r="K1057" s="237">
        <f t="shared" si="609"/>
        <v>0</v>
      </c>
      <c r="L1057" s="21"/>
      <c r="M1057" s="24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</row>
    <row r="1058" spans="1:179" s="23" customFormat="1" ht="30" x14ac:dyDescent="0.2">
      <c r="A1058" s="72"/>
      <c r="B1058" s="223" t="s">
        <v>303</v>
      </c>
      <c r="C1058" s="73" t="s">
        <v>385</v>
      </c>
      <c r="D1058" s="224">
        <v>560</v>
      </c>
      <c r="E1058" s="225" t="s">
        <v>289</v>
      </c>
      <c r="F1058" s="107" t="s">
        <v>39</v>
      </c>
      <c r="G1058" s="75"/>
      <c r="H1058" s="76">
        <f t="shared" si="606"/>
        <v>0</v>
      </c>
      <c r="I1058" s="172" t="s">
        <v>39</v>
      </c>
      <c r="J1058" s="159">
        <f t="shared" si="608"/>
        <v>0</v>
      </c>
      <c r="K1058" s="237">
        <f t="shared" si="609"/>
        <v>0</v>
      </c>
      <c r="L1058" s="21"/>
    </row>
    <row r="1059" spans="1:179" s="40" customFormat="1" ht="15" x14ac:dyDescent="0.2">
      <c r="A1059" s="72"/>
      <c r="B1059" s="223" t="s">
        <v>305</v>
      </c>
      <c r="C1059" s="73" t="s">
        <v>386</v>
      </c>
      <c r="D1059" s="224">
        <v>360</v>
      </c>
      <c r="E1059" s="225" t="s">
        <v>289</v>
      </c>
      <c r="F1059" s="75"/>
      <c r="G1059" s="75"/>
      <c r="H1059" s="76">
        <f>SUM(F1059,G1059)*D1059</f>
        <v>0</v>
      </c>
      <c r="I1059" s="159">
        <f t="shared" ref="I1059:I1060" si="610">TRUNC(F1059*(1+$K$4),2)</f>
        <v>0</v>
      </c>
      <c r="J1059" s="159">
        <f t="shared" ref="J1059:J1060" si="611">TRUNC(G1059*(1+$K$4),2)</f>
        <v>0</v>
      </c>
      <c r="K1059" s="237">
        <f t="shared" si="609"/>
        <v>0</v>
      </c>
      <c r="L1059" s="38"/>
      <c r="M1059" s="39"/>
      <c r="N1059" s="39"/>
      <c r="O1059" s="39"/>
      <c r="P1059" s="39"/>
      <c r="Q1059" s="39"/>
      <c r="R1059" s="39"/>
      <c r="S1059" s="39"/>
      <c r="T1059" s="39"/>
    </row>
    <row r="1060" spans="1:179" s="42" customFormat="1" ht="15" x14ac:dyDescent="0.2">
      <c r="A1060" s="84"/>
      <c r="B1060" s="85" t="s">
        <v>308</v>
      </c>
      <c r="C1060" s="86" t="s">
        <v>387</v>
      </c>
      <c r="D1060" s="87">
        <v>360</v>
      </c>
      <c r="E1060" s="88" t="s">
        <v>289</v>
      </c>
      <c r="F1060" s="89"/>
      <c r="G1060" s="89"/>
      <c r="H1060" s="90">
        <f>SUM(F1060,G1060)*D1060</f>
        <v>0</v>
      </c>
      <c r="I1060" s="159">
        <f t="shared" si="610"/>
        <v>0</v>
      </c>
      <c r="J1060" s="159">
        <f t="shared" si="611"/>
        <v>0</v>
      </c>
      <c r="K1060" s="247">
        <f t="shared" si="609"/>
        <v>0</v>
      </c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CK1060" s="41"/>
      <c r="CL1060" s="41"/>
      <c r="CM1060" s="41"/>
      <c r="CN1060" s="41"/>
      <c r="CO1060" s="41"/>
      <c r="CP1060" s="41"/>
      <c r="CQ1060" s="41"/>
      <c r="CR1060" s="41"/>
      <c r="CS1060" s="41"/>
      <c r="CT1060" s="41"/>
      <c r="CU1060" s="41"/>
      <c r="CV1060" s="41"/>
      <c r="CW1060" s="41"/>
      <c r="CX1060" s="41"/>
      <c r="CY1060" s="41"/>
      <c r="CZ1060" s="41"/>
      <c r="DA1060" s="41"/>
      <c r="DB1060" s="41"/>
      <c r="DC1060" s="41"/>
      <c r="DD1060" s="41"/>
      <c r="DE1060" s="41"/>
      <c r="DF1060" s="41"/>
      <c r="DG1060" s="41"/>
      <c r="DH1060" s="41"/>
      <c r="DI1060" s="41"/>
      <c r="DJ1060" s="41"/>
      <c r="DK1060" s="41"/>
      <c r="DL1060" s="41"/>
      <c r="DM1060" s="41"/>
      <c r="DN1060" s="41"/>
      <c r="DO1060" s="41"/>
      <c r="DP1060" s="41"/>
      <c r="DQ1060" s="41"/>
      <c r="DR1060" s="41"/>
      <c r="DS1060" s="41"/>
      <c r="DT1060" s="41"/>
      <c r="DU1060" s="41"/>
      <c r="DV1060" s="41"/>
      <c r="DW1060" s="41"/>
      <c r="DX1060" s="41"/>
      <c r="DY1060" s="41"/>
      <c r="DZ1060" s="41"/>
      <c r="EA1060" s="41"/>
      <c r="EB1060" s="41"/>
      <c r="EC1060" s="41"/>
      <c r="ED1060" s="41"/>
      <c r="EE1060" s="41"/>
      <c r="EF1060" s="41"/>
      <c r="EG1060" s="41"/>
      <c r="EH1060" s="41"/>
      <c r="EI1060" s="41"/>
      <c r="EJ1060" s="41"/>
      <c r="EK1060" s="41"/>
      <c r="EL1060" s="41"/>
      <c r="EM1060" s="41"/>
      <c r="EN1060" s="41"/>
      <c r="EO1060" s="41"/>
      <c r="EP1060" s="41"/>
      <c r="EQ1060" s="41"/>
      <c r="ER1060" s="41"/>
      <c r="ES1060" s="41"/>
      <c r="ET1060" s="41"/>
      <c r="EU1060" s="41"/>
      <c r="EV1060" s="41"/>
      <c r="EW1060" s="41"/>
      <c r="EX1060" s="41"/>
      <c r="EY1060" s="41"/>
      <c r="EZ1060" s="41"/>
      <c r="FA1060" s="41"/>
      <c r="FB1060" s="41"/>
      <c r="FC1060" s="41"/>
      <c r="FD1060" s="41"/>
      <c r="FE1060" s="41"/>
      <c r="FF1060" s="41"/>
      <c r="FG1060" s="41"/>
      <c r="FH1060" s="41"/>
      <c r="FI1060" s="41"/>
      <c r="FJ1060" s="41"/>
      <c r="FK1060" s="41"/>
      <c r="FL1060" s="41"/>
      <c r="FM1060" s="41"/>
      <c r="FN1060" s="41"/>
      <c r="FO1060" s="41"/>
      <c r="FP1060" s="41"/>
      <c r="FQ1060" s="41"/>
      <c r="FR1060" s="41"/>
      <c r="FS1060" s="41"/>
      <c r="FT1060" s="41"/>
      <c r="FU1060" s="41"/>
      <c r="FV1060" s="41"/>
      <c r="FW1060" s="41"/>
    </row>
    <row r="1061" spans="1:179" s="42" customFormat="1" ht="15" x14ac:dyDescent="0.2">
      <c r="A1061" s="140"/>
      <c r="B1061" s="141"/>
      <c r="C1061" s="142" t="s">
        <v>388</v>
      </c>
      <c r="D1061" s="143"/>
      <c r="E1061" s="142"/>
      <c r="F1061" s="95">
        <f>SUMPRODUCT(F1056:F1060,D1056:D1060)</f>
        <v>0</v>
      </c>
      <c r="G1061" s="95">
        <f>SUMPRODUCT(G1056:G1060,D1056:D1060)</f>
        <v>0</v>
      </c>
      <c r="H1061" s="96">
        <f>SUM(H1056:H1060)</f>
        <v>0</v>
      </c>
      <c r="I1061" s="95">
        <f>SUMPRODUCT(I1056:I1060,D1056:D1060)</f>
        <v>0</v>
      </c>
      <c r="J1061" s="95">
        <f>SUMPRODUCT(J1056:J1060,D1056:D1060)</f>
        <v>0</v>
      </c>
      <c r="K1061" s="96">
        <f>SUM(K1056:K1060)</f>
        <v>0</v>
      </c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CK1061" s="41"/>
      <c r="CL1061" s="41"/>
      <c r="CM1061" s="41"/>
      <c r="CN1061" s="41"/>
      <c r="CO1061" s="41"/>
      <c r="CP1061" s="41"/>
      <c r="CQ1061" s="41"/>
      <c r="CR1061" s="41"/>
      <c r="CS1061" s="41"/>
      <c r="CT1061" s="41"/>
      <c r="CU1061" s="41"/>
      <c r="CV1061" s="41"/>
      <c r="CW1061" s="41"/>
      <c r="CX1061" s="41"/>
      <c r="CY1061" s="41"/>
      <c r="CZ1061" s="41"/>
      <c r="DA1061" s="41"/>
      <c r="DB1061" s="41"/>
      <c r="DC1061" s="41"/>
      <c r="DD1061" s="41"/>
      <c r="DE1061" s="41"/>
      <c r="DF1061" s="41"/>
      <c r="DG1061" s="41"/>
      <c r="DH1061" s="41"/>
      <c r="DI1061" s="41"/>
      <c r="DJ1061" s="41"/>
      <c r="DK1061" s="41"/>
      <c r="DL1061" s="41"/>
      <c r="DM1061" s="41"/>
      <c r="DN1061" s="41"/>
      <c r="DO1061" s="41"/>
      <c r="DP1061" s="41"/>
      <c r="DQ1061" s="41"/>
      <c r="DR1061" s="41"/>
      <c r="DS1061" s="41"/>
      <c r="DT1061" s="41"/>
      <c r="DU1061" s="41"/>
      <c r="DV1061" s="41"/>
      <c r="DW1061" s="41"/>
      <c r="DX1061" s="41"/>
      <c r="DY1061" s="41"/>
      <c r="DZ1061" s="41"/>
      <c r="EA1061" s="41"/>
      <c r="EB1061" s="41"/>
      <c r="EC1061" s="41"/>
      <c r="ED1061" s="41"/>
      <c r="EE1061" s="41"/>
      <c r="EF1061" s="41"/>
      <c r="EG1061" s="41"/>
      <c r="EH1061" s="41"/>
      <c r="EI1061" s="41"/>
      <c r="EJ1061" s="41"/>
      <c r="EK1061" s="41"/>
      <c r="EL1061" s="41"/>
      <c r="EM1061" s="41"/>
      <c r="EN1061" s="41"/>
      <c r="EO1061" s="41"/>
      <c r="EP1061" s="41"/>
      <c r="EQ1061" s="41"/>
      <c r="ER1061" s="41"/>
      <c r="ES1061" s="41"/>
      <c r="ET1061" s="41"/>
      <c r="EU1061" s="41"/>
      <c r="EV1061" s="41"/>
      <c r="EW1061" s="41"/>
      <c r="EX1061" s="41"/>
      <c r="EY1061" s="41"/>
      <c r="EZ1061" s="41"/>
      <c r="FA1061" s="41"/>
      <c r="FB1061" s="41"/>
      <c r="FC1061" s="41"/>
      <c r="FD1061" s="41"/>
      <c r="FE1061" s="41"/>
      <c r="FF1061" s="41"/>
      <c r="FG1061" s="41"/>
      <c r="FH1061" s="41"/>
      <c r="FI1061" s="41"/>
      <c r="FJ1061" s="41"/>
      <c r="FK1061" s="41"/>
      <c r="FL1061" s="41"/>
      <c r="FM1061" s="41"/>
      <c r="FN1061" s="41"/>
      <c r="FO1061" s="41"/>
      <c r="FP1061" s="41"/>
      <c r="FQ1061" s="41"/>
      <c r="FR1061" s="41"/>
      <c r="FS1061" s="41"/>
      <c r="FT1061" s="41"/>
      <c r="FU1061" s="41"/>
      <c r="FV1061" s="41"/>
      <c r="FW1061" s="41"/>
    </row>
    <row r="1062" spans="1:179" s="42" customFormat="1" ht="15" x14ac:dyDescent="0.2">
      <c r="A1062" s="55"/>
      <c r="B1062" s="56" t="s">
        <v>433</v>
      </c>
      <c r="C1062" s="57" t="s">
        <v>911</v>
      </c>
      <c r="D1062" s="58"/>
      <c r="E1062" s="57"/>
      <c r="F1062" s="59"/>
      <c r="G1062" s="60"/>
      <c r="H1062" s="61"/>
      <c r="I1062" s="97"/>
      <c r="J1062" s="63"/>
      <c r="K1062" s="64"/>
    </row>
    <row r="1063" spans="1:179" s="42" customFormat="1" ht="45" x14ac:dyDescent="0.2">
      <c r="A1063" s="144"/>
      <c r="B1063" s="85" t="s">
        <v>286</v>
      </c>
      <c r="C1063" s="86" t="s">
        <v>435</v>
      </c>
      <c r="D1063" s="87">
        <v>1</v>
      </c>
      <c r="E1063" s="88" t="s">
        <v>11</v>
      </c>
      <c r="F1063" s="89"/>
      <c r="G1063" s="89"/>
      <c r="H1063" s="90">
        <f>SUM(F1063,G1063)*D1063</f>
        <v>0</v>
      </c>
      <c r="I1063" s="159">
        <f t="shared" ref="I1063" si="612">TRUNC(F1063*(1+$K$4),2)</f>
        <v>0</v>
      </c>
      <c r="J1063" s="159">
        <f t="shared" ref="J1063" si="613">TRUNC(G1063*(1+$K$4),2)</f>
        <v>0</v>
      </c>
      <c r="K1063" s="247">
        <f t="shared" ref="K1063" si="614">SUM(I1063:J1063)*D1063</f>
        <v>0</v>
      </c>
    </row>
    <row r="1064" spans="1:179" s="42" customFormat="1" ht="15" x14ac:dyDescent="0.2">
      <c r="A1064" s="91"/>
      <c r="B1064" s="92"/>
      <c r="C1064" s="93" t="s">
        <v>917</v>
      </c>
      <c r="D1064" s="94"/>
      <c r="E1064" s="93"/>
      <c r="F1064" s="95" t="e">
        <f>SUMPRODUCT(F1063,D1063)</f>
        <v>#VALUE!</v>
      </c>
      <c r="G1064" s="95" t="e">
        <f>SUMPRODUCT(G1063,D1063)</f>
        <v>#VALUE!</v>
      </c>
      <c r="H1064" s="96">
        <f>SUM(H1063)</f>
        <v>0</v>
      </c>
      <c r="I1064" s="95">
        <f>SUMPRODUCT(I1063,D1063)</f>
        <v>0</v>
      </c>
      <c r="J1064" s="95">
        <f>SUMPRODUCT(J1063,D1063)</f>
        <v>0</v>
      </c>
      <c r="K1064" s="96">
        <f>SUM(K1063)</f>
        <v>0</v>
      </c>
    </row>
    <row r="1065" spans="1:179" s="42" customFormat="1" ht="15" x14ac:dyDescent="0.2">
      <c r="A1065" s="91"/>
      <c r="B1065" s="92"/>
      <c r="C1065" s="93" t="s">
        <v>909</v>
      </c>
      <c r="D1065" s="94"/>
      <c r="E1065" s="93"/>
      <c r="F1065" s="95" t="e">
        <f t="shared" ref="F1065:K1065" si="615">SUM(F1064+F1061+F1054+F1028+F1013)</f>
        <v>#VALUE!</v>
      </c>
      <c r="G1065" s="95" t="e">
        <f t="shared" si="615"/>
        <v>#VALUE!</v>
      </c>
      <c r="H1065" s="96">
        <f t="shared" si="615"/>
        <v>0</v>
      </c>
      <c r="I1065" s="95">
        <f t="shared" si="615"/>
        <v>0</v>
      </c>
      <c r="J1065" s="95">
        <f t="shared" si="615"/>
        <v>0</v>
      </c>
      <c r="K1065" s="96">
        <f t="shared" si="615"/>
        <v>0</v>
      </c>
    </row>
    <row r="1066" spans="1:179" s="42" customFormat="1" ht="15" x14ac:dyDescent="0.2">
      <c r="A1066" s="55"/>
      <c r="B1066" s="56" t="s">
        <v>437</v>
      </c>
      <c r="C1066" s="57" t="s">
        <v>687</v>
      </c>
      <c r="D1066" s="58"/>
      <c r="E1066" s="57"/>
      <c r="F1066" s="59"/>
      <c r="G1066" s="60"/>
      <c r="H1066" s="61"/>
      <c r="I1066" s="97"/>
      <c r="J1066" s="63"/>
      <c r="K1066" s="64"/>
    </row>
    <row r="1067" spans="1:179" s="42" customFormat="1" ht="15" x14ac:dyDescent="0.2">
      <c r="A1067" s="119"/>
      <c r="B1067" s="266" t="s">
        <v>286</v>
      </c>
      <c r="C1067" s="267" t="s">
        <v>688</v>
      </c>
      <c r="D1067" s="124"/>
      <c r="E1067" s="238"/>
      <c r="F1067" s="74"/>
      <c r="G1067" s="74"/>
      <c r="H1067" s="241"/>
      <c r="I1067" s="172"/>
      <c r="J1067" s="159"/>
      <c r="K1067" s="237"/>
    </row>
    <row r="1068" spans="1:179" s="42" customFormat="1" ht="90" x14ac:dyDescent="0.2">
      <c r="A1068" s="72"/>
      <c r="B1068" s="223" t="s">
        <v>10</v>
      </c>
      <c r="C1068" s="157" t="s">
        <v>689</v>
      </c>
      <c r="D1068" s="224">
        <v>1</v>
      </c>
      <c r="E1068" s="79" t="s">
        <v>33</v>
      </c>
      <c r="F1068" s="158"/>
      <c r="G1068" s="226"/>
      <c r="H1068" s="76">
        <f>SUM(F1068,G1068)*D1068</f>
        <v>0</v>
      </c>
      <c r="I1068" s="159">
        <f t="shared" ref="I1068:I1069" si="616">TRUNC(F1068*(1+$K$4),2)</f>
        <v>0</v>
      </c>
      <c r="J1068" s="159">
        <f t="shared" ref="J1068:J1069" si="617">TRUNC(G1068*(1+$K$4),2)</f>
        <v>0</v>
      </c>
      <c r="K1068" s="237">
        <f t="shared" ref="K1068:K1080" si="618">SUM(I1068:J1068)*D1068</f>
        <v>0</v>
      </c>
    </row>
    <row r="1069" spans="1:179" s="43" customFormat="1" ht="15" x14ac:dyDescent="0.2">
      <c r="A1069" s="72"/>
      <c r="B1069" s="223" t="s">
        <v>12</v>
      </c>
      <c r="C1069" s="157" t="s">
        <v>690</v>
      </c>
      <c r="D1069" s="224">
        <v>1</v>
      </c>
      <c r="E1069" s="79" t="s">
        <v>11</v>
      </c>
      <c r="F1069" s="158"/>
      <c r="G1069" s="226"/>
      <c r="H1069" s="76">
        <f>SUM(F1069,G1069)*D1069</f>
        <v>0</v>
      </c>
      <c r="I1069" s="159">
        <f t="shared" si="616"/>
        <v>0</v>
      </c>
      <c r="J1069" s="159">
        <f t="shared" si="617"/>
        <v>0</v>
      </c>
      <c r="K1069" s="237">
        <f t="shared" si="618"/>
        <v>0</v>
      </c>
    </row>
    <row r="1070" spans="1:179" s="43" customFormat="1" ht="15" x14ac:dyDescent="0.2">
      <c r="A1070" s="72"/>
      <c r="B1070" s="223" t="s">
        <v>72</v>
      </c>
      <c r="C1070" s="123" t="s">
        <v>162</v>
      </c>
      <c r="D1070" s="224"/>
      <c r="E1070" s="79" t="s">
        <v>130</v>
      </c>
      <c r="F1070" s="159"/>
      <c r="G1070" s="159"/>
      <c r="H1070" s="76"/>
      <c r="I1070" s="172"/>
      <c r="J1070" s="159"/>
      <c r="K1070" s="237"/>
    </row>
    <row r="1071" spans="1:179" s="43" customFormat="1" ht="15" x14ac:dyDescent="0.2">
      <c r="A1071" s="72"/>
      <c r="B1071" s="223" t="s">
        <v>362</v>
      </c>
      <c r="C1071" s="123" t="s">
        <v>691</v>
      </c>
      <c r="D1071" s="224">
        <v>1</v>
      </c>
      <c r="E1071" s="79" t="s">
        <v>11</v>
      </c>
      <c r="F1071" s="226"/>
      <c r="G1071" s="226"/>
      <c r="H1071" s="76">
        <f t="shared" ref="H1071" si="619">SUM(F1071,G1071)*D1071</f>
        <v>0</v>
      </c>
      <c r="I1071" s="159">
        <f t="shared" ref="I1071:I1074" si="620">TRUNC(F1071*(1+$K$4),2)</f>
        <v>0</v>
      </c>
      <c r="J1071" s="159">
        <f t="shared" ref="J1071:J1074" si="621">TRUNC(G1071*(1+$K$4),2)</f>
        <v>0</v>
      </c>
      <c r="K1071" s="237">
        <f t="shared" si="618"/>
        <v>0</v>
      </c>
    </row>
    <row r="1072" spans="1:179" s="43" customFormat="1" ht="15" x14ac:dyDescent="0.2">
      <c r="A1072" s="72"/>
      <c r="B1072" s="223" t="s">
        <v>364</v>
      </c>
      <c r="C1072" s="123" t="s">
        <v>692</v>
      </c>
      <c r="D1072" s="224">
        <v>12</v>
      </c>
      <c r="E1072" s="79" t="s">
        <v>11</v>
      </c>
      <c r="F1072" s="226"/>
      <c r="G1072" s="226"/>
      <c r="H1072" s="76">
        <f>SUM(F1072,G1072)*D1072</f>
        <v>0</v>
      </c>
      <c r="I1072" s="159">
        <f t="shared" si="620"/>
        <v>0</v>
      </c>
      <c r="J1072" s="159">
        <f t="shared" si="621"/>
        <v>0</v>
      </c>
      <c r="K1072" s="237">
        <f t="shared" si="618"/>
        <v>0</v>
      </c>
    </row>
    <row r="1073" spans="1:20" s="40" customFormat="1" ht="15" x14ac:dyDescent="0.2">
      <c r="A1073" s="72"/>
      <c r="B1073" s="223" t="s">
        <v>366</v>
      </c>
      <c r="C1073" s="123" t="s">
        <v>693</v>
      </c>
      <c r="D1073" s="224">
        <v>7</v>
      </c>
      <c r="E1073" s="79" t="s">
        <v>11</v>
      </c>
      <c r="F1073" s="226"/>
      <c r="G1073" s="226"/>
      <c r="H1073" s="76">
        <f>SUM(F1073,G1073)*D1073</f>
        <v>0</v>
      </c>
      <c r="I1073" s="159">
        <f t="shared" si="620"/>
        <v>0</v>
      </c>
      <c r="J1073" s="159">
        <f t="shared" si="621"/>
        <v>0</v>
      </c>
      <c r="K1073" s="237">
        <f t="shared" si="618"/>
        <v>0</v>
      </c>
      <c r="L1073" s="38"/>
      <c r="M1073" s="39"/>
      <c r="N1073" s="39"/>
      <c r="O1073" s="39"/>
      <c r="P1073" s="39"/>
      <c r="Q1073" s="39"/>
      <c r="R1073" s="39"/>
      <c r="S1073" s="39"/>
      <c r="T1073" s="39"/>
    </row>
    <row r="1074" spans="1:20" s="43" customFormat="1" ht="15" x14ac:dyDescent="0.2">
      <c r="A1074" s="72"/>
      <c r="B1074" s="223" t="s">
        <v>368</v>
      </c>
      <c r="C1074" s="123" t="s">
        <v>694</v>
      </c>
      <c r="D1074" s="224">
        <v>1</v>
      </c>
      <c r="E1074" s="79" t="s">
        <v>11</v>
      </c>
      <c r="F1074" s="226"/>
      <c r="G1074" s="226"/>
      <c r="H1074" s="76">
        <f>SUM(F1074,G1074)*D1074</f>
        <v>0</v>
      </c>
      <c r="I1074" s="159">
        <f t="shared" si="620"/>
        <v>0</v>
      </c>
      <c r="J1074" s="159">
        <f t="shared" si="621"/>
        <v>0</v>
      </c>
      <c r="K1074" s="237">
        <f t="shared" si="618"/>
        <v>0</v>
      </c>
    </row>
    <row r="1075" spans="1:20" s="43" customFormat="1" ht="15" x14ac:dyDescent="0.2">
      <c r="A1075" s="72"/>
      <c r="B1075" s="223" t="s">
        <v>129</v>
      </c>
      <c r="C1075" s="123" t="s">
        <v>695</v>
      </c>
      <c r="D1075" s="224"/>
      <c r="E1075" s="79" t="s">
        <v>130</v>
      </c>
      <c r="F1075" s="159"/>
      <c r="G1075" s="159"/>
      <c r="H1075" s="76"/>
      <c r="I1075" s="172"/>
      <c r="J1075" s="159"/>
      <c r="K1075" s="237"/>
    </row>
    <row r="1076" spans="1:20" s="43" customFormat="1" ht="15" x14ac:dyDescent="0.2">
      <c r="A1076" s="72"/>
      <c r="B1076" s="223" t="s">
        <v>696</v>
      </c>
      <c r="C1076" s="123" t="s">
        <v>697</v>
      </c>
      <c r="D1076" s="224">
        <v>1</v>
      </c>
      <c r="E1076" s="79" t="s">
        <v>11</v>
      </c>
      <c r="F1076" s="226"/>
      <c r="G1076" s="226"/>
      <c r="H1076" s="76">
        <f>SUM(F1076,G1076)*D1076</f>
        <v>0</v>
      </c>
      <c r="I1076" s="159">
        <f t="shared" ref="I1076:I1080" si="622">TRUNC(F1076*(1+$K$4),2)</f>
        <v>0</v>
      </c>
      <c r="J1076" s="159">
        <f t="shared" ref="J1076:J1080" si="623">TRUNC(G1076*(1+$K$4),2)</f>
        <v>0</v>
      </c>
      <c r="K1076" s="237">
        <f t="shared" si="618"/>
        <v>0</v>
      </c>
    </row>
    <row r="1077" spans="1:20" s="43" customFormat="1" ht="30" x14ac:dyDescent="0.2">
      <c r="A1077" s="72"/>
      <c r="B1077" s="223" t="s">
        <v>128</v>
      </c>
      <c r="C1077" s="157" t="s">
        <v>955</v>
      </c>
      <c r="D1077" s="160">
        <v>4</v>
      </c>
      <c r="E1077" s="161" t="s">
        <v>33</v>
      </c>
      <c r="F1077" s="226"/>
      <c r="G1077" s="162"/>
      <c r="H1077" s="76">
        <f>SUM(F1077,G1077)*D1077</f>
        <v>0</v>
      </c>
      <c r="I1077" s="159">
        <f t="shared" si="622"/>
        <v>0</v>
      </c>
      <c r="J1077" s="159">
        <f t="shared" si="623"/>
        <v>0</v>
      </c>
      <c r="K1077" s="237">
        <f t="shared" si="618"/>
        <v>0</v>
      </c>
    </row>
    <row r="1078" spans="1:20" s="43" customFormat="1" ht="30" x14ac:dyDescent="0.2">
      <c r="A1078" s="72"/>
      <c r="B1078" s="223" t="s">
        <v>131</v>
      </c>
      <c r="C1078" s="120" t="s">
        <v>956</v>
      </c>
      <c r="D1078" s="224">
        <v>2300</v>
      </c>
      <c r="E1078" s="79" t="s">
        <v>16</v>
      </c>
      <c r="F1078" s="226"/>
      <c r="G1078" s="226"/>
      <c r="H1078" s="76">
        <f>SUM(F1078,G1078)*D1078</f>
        <v>0</v>
      </c>
      <c r="I1078" s="159">
        <f t="shared" si="622"/>
        <v>0</v>
      </c>
      <c r="J1078" s="159">
        <f t="shared" si="623"/>
        <v>0</v>
      </c>
      <c r="K1078" s="237">
        <f t="shared" si="618"/>
        <v>0</v>
      </c>
    </row>
    <row r="1079" spans="1:20" s="43" customFormat="1" ht="30" x14ac:dyDescent="0.2">
      <c r="A1079" s="72"/>
      <c r="B1079" s="223" t="s">
        <v>165</v>
      </c>
      <c r="C1079" s="120" t="s">
        <v>957</v>
      </c>
      <c r="D1079" s="224">
        <v>700</v>
      </c>
      <c r="E1079" s="79" t="s">
        <v>16</v>
      </c>
      <c r="F1079" s="226"/>
      <c r="G1079" s="226"/>
      <c r="H1079" s="76">
        <f>SUM(F1079,G1079)*D1079</f>
        <v>0</v>
      </c>
      <c r="I1079" s="159">
        <f t="shared" si="622"/>
        <v>0</v>
      </c>
      <c r="J1079" s="159">
        <f t="shared" si="623"/>
        <v>0</v>
      </c>
      <c r="K1079" s="237">
        <f t="shared" si="618"/>
        <v>0</v>
      </c>
    </row>
    <row r="1080" spans="1:20" s="43" customFormat="1" ht="15" x14ac:dyDescent="0.2">
      <c r="A1080" s="72"/>
      <c r="B1080" s="223" t="s">
        <v>166</v>
      </c>
      <c r="C1080" s="123" t="s">
        <v>698</v>
      </c>
      <c r="D1080" s="224">
        <v>6</v>
      </c>
      <c r="E1080" s="79" t="s">
        <v>11</v>
      </c>
      <c r="F1080" s="226"/>
      <c r="G1080" s="226"/>
      <c r="H1080" s="76">
        <f>SUM(F1080,G1080)*D1080</f>
        <v>0</v>
      </c>
      <c r="I1080" s="159">
        <f t="shared" si="622"/>
        <v>0</v>
      </c>
      <c r="J1080" s="159">
        <f t="shared" si="623"/>
        <v>0</v>
      </c>
      <c r="K1080" s="237">
        <f t="shared" si="618"/>
        <v>0</v>
      </c>
    </row>
    <row r="1081" spans="1:20" s="43" customFormat="1" ht="15" x14ac:dyDescent="0.2">
      <c r="A1081" s="119"/>
      <c r="B1081" s="266" t="s">
        <v>298</v>
      </c>
      <c r="C1081" s="267" t="s">
        <v>699</v>
      </c>
      <c r="D1081" s="124"/>
      <c r="E1081" s="238"/>
      <c r="F1081" s="74"/>
      <c r="G1081" s="74"/>
      <c r="H1081" s="241"/>
      <c r="I1081" s="172"/>
      <c r="J1081" s="159"/>
      <c r="K1081" s="237"/>
    </row>
    <row r="1082" spans="1:20" s="43" customFormat="1" ht="60" x14ac:dyDescent="0.2">
      <c r="A1082" s="72"/>
      <c r="B1082" s="223" t="s">
        <v>14</v>
      </c>
      <c r="C1082" s="123" t="s">
        <v>1019</v>
      </c>
      <c r="D1082" s="224">
        <v>97</v>
      </c>
      <c r="E1082" s="118" t="s">
        <v>11</v>
      </c>
      <c r="F1082" s="226"/>
      <c r="G1082" s="226"/>
      <c r="H1082" s="76">
        <f t="shared" ref="H1082:H1088" si="624">SUM(F1082,G1082)*D1082</f>
        <v>0</v>
      </c>
      <c r="I1082" s="159">
        <f t="shared" ref="I1082:I1088" si="625">TRUNC(F1082*(1+$K$4),2)</f>
        <v>0</v>
      </c>
      <c r="J1082" s="159">
        <f t="shared" ref="J1082:J1088" si="626">TRUNC(G1082*(1+$K$4),2)</f>
        <v>0</v>
      </c>
      <c r="K1082" s="237">
        <f t="shared" ref="K1082:K1125" si="627">SUM(I1082:J1082)*D1082</f>
        <v>0</v>
      </c>
    </row>
    <row r="1083" spans="1:20" s="43" customFormat="1" ht="15" x14ac:dyDescent="0.2">
      <c r="A1083" s="72"/>
      <c r="B1083" s="223" t="s">
        <v>17</v>
      </c>
      <c r="C1083" s="123" t="s">
        <v>700</v>
      </c>
      <c r="D1083" s="224">
        <v>14</v>
      </c>
      <c r="E1083" s="118" t="s">
        <v>11</v>
      </c>
      <c r="F1083" s="226"/>
      <c r="G1083" s="226"/>
      <c r="H1083" s="76">
        <f t="shared" si="624"/>
        <v>0</v>
      </c>
      <c r="I1083" s="159">
        <f t="shared" si="625"/>
        <v>0</v>
      </c>
      <c r="J1083" s="159">
        <f t="shared" si="626"/>
        <v>0</v>
      </c>
      <c r="K1083" s="237">
        <f t="shared" si="627"/>
        <v>0</v>
      </c>
    </row>
    <row r="1084" spans="1:20" s="43" customFormat="1" ht="15" x14ac:dyDescent="0.2">
      <c r="A1084" s="72"/>
      <c r="B1084" s="223" t="s">
        <v>19</v>
      </c>
      <c r="C1084" s="123" t="s">
        <v>701</v>
      </c>
      <c r="D1084" s="224">
        <v>2</v>
      </c>
      <c r="E1084" s="118" t="s">
        <v>33</v>
      </c>
      <c r="F1084" s="226"/>
      <c r="G1084" s="226"/>
      <c r="H1084" s="76">
        <f t="shared" si="624"/>
        <v>0</v>
      </c>
      <c r="I1084" s="159">
        <f t="shared" si="625"/>
        <v>0</v>
      </c>
      <c r="J1084" s="159">
        <f t="shared" si="626"/>
        <v>0</v>
      </c>
      <c r="K1084" s="237">
        <f t="shared" si="627"/>
        <v>0</v>
      </c>
    </row>
    <row r="1085" spans="1:20" s="43" customFormat="1" ht="45" x14ac:dyDescent="0.2">
      <c r="A1085" s="72"/>
      <c r="B1085" s="223" t="s">
        <v>21</v>
      </c>
      <c r="C1085" s="123" t="s">
        <v>958</v>
      </c>
      <c r="D1085" s="224">
        <v>200</v>
      </c>
      <c r="E1085" s="118" t="s">
        <v>16</v>
      </c>
      <c r="F1085" s="226"/>
      <c r="G1085" s="226"/>
      <c r="H1085" s="76">
        <f t="shared" si="624"/>
        <v>0</v>
      </c>
      <c r="I1085" s="159">
        <f t="shared" si="625"/>
        <v>0</v>
      </c>
      <c r="J1085" s="159">
        <f t="shared" si="626"/>
        <v>0</v>
      </c>
      <c r="K1085" s="237">
        <f t="shared" si="627"/>
        <v>0</v>
      </c>
    </row>
    <row r="1086" spans="1:20" s="43" customFormat="1" ht="30" x14ac:dyDescent="0.2">
      <c r="A1086" s="72"/>
      <c r="B1086" s="223" t="s">
        <v>23</v>
      </c>
      <c r="C1086" s="123" t="s">
        <v>702</v>
      </c>
      <c r="D1086" s="224">
        <v>111</v>
      </c>
      <c r="E1086" s="118" t="s">
        <v>11</v>
      </c>
      <c r="F1086" s="226"/>
      <c r="G1086" s="226"/>
      <c r="H1086" s="76">
        <f t="shared" si="624"/>
        <v>0</v>
      </c>
      <c r="I1086" s="159">
        <f t="shared" si="625"/>
        <v>0</v>
      </c>
      <c r="J1086" s="159">
        <f t="shared" si="626"/>
        <v>0</v>
      </c>
      <c r="K1086" s="237">
        <f t="shared" si="627"/>
        <v>0</v>
      </c>
    </row>
    <row r="1087" spans="1:20" s="43" customFormat="1" ht="15" x14ac:dyDescent="0.2">
      <c r="A1087" s="72"/>
      <c r="B1087" s="223" t="s">
        <v>236</v>
      </c>
      <c r="C1087" s="123" t="s">
        <v>703</v>
      </c>
      <c r="D1087" s="224">
        <v>9</v>
      </c>
      <c r="E1087" s="118" t="s">
        <v>11</v>
      </c>
      <c r="F1087" s="226"/>
      <c r="G1087" s="226"/>
      <c r="H1087" s="76">
        <f t="shared" si="624"/>
        <v>0</v>
      </c>
      <c r="I1087" s="159">
        <f t="shared" si="625"/>
        <v>0</v>
      </c>
      <c r="J1087" s="159">
        <f t="shared" si="626"/>
        <v>0</v>
      </c>
      <c r="K1087" s="237">
        <f t="shared" si="627"/>
        <v>0</v>
      </c>
    </row>
    <row r="1088" spans="1:20" s="43" customFormat="1" ht="15" x14ac:dyDescent="0.2">
      <c r="A1088" s="72"/>
      <c r="B1088" s="223" t="s">
        <v>237</v>
      </c>
      <c r="C1088" s="123" t="s">
        <v>704</v>
      </c>
      <c r="D1088" s="224">
        <v>2</v>
      </c>
      <c r="E1088" s="118" t="s">
        <v>11</v>
      </c>
      <c r="F1088" s="226"/>
      <c r="G1088" s="226"/>
      <c r="H1088" s="76">
        <f t="shared" si="624"/>
        <v>0</v>
      </c>
      <c r="I1088" s="159">
        <f t="shared" si="625"/>
        <v>0</v>
      </c>
      <c r="J1088" s="159">
        <f t="shared" si="626"/>
        <v>0</v>
      </c>
      <c r="K1088" s="237">
        <f t="shared" si="627"/>
        <v>0</v>
      </c>
    </row>
    <row r="1089" spans="1:11" s="43" customFormat="1" ht="15" x14ac:dyDescent="0.2">
      <c r="A1089" s="72"/>
      <c r="B1089" s="223" t="s">
        <v>238</v>
      </c>
      <c r="C1089" s="123" t="s">
        <v>705</v>
      </c>
      <c r="D1089" s="224"/>
      <c r="E1089" s="118"/>
      <c r="F1089" s="159"/>
      <c r="G1089" s="159"/>
      <c r="H1089" s="83"/>
      <c r="I1089" s="172"/>
      <c r="J1089" s="159"/>
      <c r="K1089" s="237"/>
    </row>
    <row r="1090" spans="1:11" s="43" customFormat="1" ht="15" x14ac:dyDescent="0.2">
      <c r="A1090" s="72"/>
      <c r="B1090" s="223" t="s">
        <v>706</v>
      </c>
      <c r="C1090" s="123" t="s">
        <v>142</v>
      </c>
      <c r="D1090" s="224">
        <v>4</v>
      </c>
      <c r="E1090" s="118" t="s">
        <v>11</v>
      </c>
      <c r="F1090" s="226"/>
      <c r="G1090" s="226"/>
      <c r="H1090" s="76">
        <f t="shared" ref="H1090:H1091" si="628">SUM(F1090,G1090)*D1090</f>
        <v>0</v>
      </c>
      <c r="I1090" s="159">
        <f t="shared" ref="I1090:I1091" si="629">TRUNC(F1090*(1+$K$4),2)</f>
        <v>0</v>
      </c>
      <c r="J1090" s="159">
        <f t="shared" ref="J1090:J1091" si="630">TRUNC(G1090*(1+$K$4),2)</f>
        <v>0</v>
      </c>
      <c r="K1090" s="237">
        <f t="shared" si="627"/>
        <v>0</v>
      </c>
    </row>
    <row r="1091" spans="1:11" s="43" customFormat="1" ht="15" x14ac:dyDescent="0.2">
      <c r="A1091" s="72"/>
      <c r="B1091" s="223" t="s">
        <v>707</v>
      </c>
      <c r="C1091" s="123" t="s">
        <v>143</v>
      </c>
      <c r="D1091" s="224">
        <v>2</v>
      </c>
      <c r="E1091" s="118" t="s">
        <v>11</v>
      </c>
      <c r="F1091" s="226"/>
      <c r="G1091" s="226"/>
      <c r="H1091" s="76">
        <f t="shared" si="628"/>
        <v>0</v>
      </c>
      <c r="I1091" s="159">
        <f t="shared" si="629"/>
        <v>0</v>
      </c>
      <c r="J1091" s="159">
        <f t="shared" si="630"/>
        <v>0</v>
      </c>
      <c r="K1091" s="237">
        <f t="shared" si="627"/>
        <v>0</v>
      </c>
    </row>
    <row r="1092" spans="1:11" s="43" customFormat="1" ht="15" x14ac:dyDescent="0.2">
      <c r="A1092" s="72"/>
      <c r="B1092" s="223" t="s">
        <v>239</v>
      </c>
      <c r="C1092" s="123" t="s">
        <v>708</v>
      </c>
      <c r="D1092" s="224"/>
      <c r="E1092" s="118"/>
      <c r="F1092" s="159"/>
      <c r="G1092" s="159"/>
      <c r="H1092" s="83"/>
      <c r="I1092" s="172"/>
      <c r="J1092" s="159"/>
      <c r="K1092" s="237"/>
    </row>
    <row r="1093" spans="1:11" s="43" customFormat="1" ht="15" x14ac:dyDescent="0.2">
      <c r="A1093" s="72"/>
      <c r="B1093" s="223" t="s">
        <v>709</v>
      </c>
      <c r="C1093" s="123" t="s">
        <v>141</v>
      </c>
      <c r="D1093" s="224">
        <v>1</v>
      </c>
      <c r="E1093" s="118" t="s">
        <v>11</v>
      </c>
      <c r="F1093" s="226"/>
      <c r="G1093" s="226"/>
      <c r="H1093" s="76">
        <f t="shared" ref="H1093:H1099" si="631">SUM(F1093,G1093)*D1093</f>
        <v>0</v>
      </c>
      <c r="I1093" s="159">
        <f t="shared" ref="I1093:I1099" si="632">TRUNC(F1093*(1+$K$4),2)</f>
        <v>0</v>
      </c>
      <c r="J1093" s="159">
        <f t="shared" ref="J1093:J1099" si="633">TRUNC(G1093*(1+$K$4),2)</f>
        <v>0</v>
      </c>
      <c r="K1093" s="237">
        <f t="shared" si="627"/>
        <v>0</v>
      </c>
    </row>
    <row r="1094" spans="1:11" s="43" customFormat="1" ht="15" x14ac:dyDescent="0.2">
      <c r="A1094" s="72"/>
      <c r="B1094" s="223" t="s">
        <v>710</v>
      </c>
      <c r="C1094" s="123" t="s">
        <v>142</v>
      </c>
      <c r="D1094" s="224">
        <v>1</v>
      </c>
      <c r="E1094" s="118" t="s">
        <v>11</v>
      </c>
      <c r="F1094" s="226"/>
      <c r="G1094" s="226"/>
      <c r="H1094" s="76">
        <f t="shared" si="631"/>
        <v>0</v>
      </c>
      <c r="I1094" s="159">
        <f t="shared" si="632"/>
        <v>0</v>
      </c>
      <c r="J1094" s="159">
        <f t="shared" si="633"/>
        <v>0</v>
      </c>
      <c r="K1094" s="237">
        <f t="shared" si="627"/>
        <v>0</v>
      </c>
    </row>
    <row r="1095" spans="1:11" s="43" customFormat="1" ht="15" x14ac:dyDescent="0.2">
      <c r="A1095" s="72"/>
      <c r="B1095" s="223" t="s">
        <v>711</v>
      </c>
      <c r="C1095" s="123" t="s">
        <v>712</v>
      </c>
      <c r="D1095" s="224">
        <v>4</v>
      </c>
      <c r="E1095" s="118" t="s">
        <v>11</v>
      </c>
      <c r="F1095" s="226"/>
      <c r="G1095" s="226"/>
      <c r="H1095" s="76">
        <f t="shared" si="631"/>
        <v>0</v>
      </c>
      <c r="I1095" s="159">
        <f t="shared" si="632"/>
        <v>0</v>
      </c>
      <c r="J1095" s="159">
        <f t="shared" si="633"/>
        <v>0</v>
      </c>
      <c r="K1095" s="237">
        <f t="shared" si="627"/>
        <v>0</v>
      </c>
    </row>
    <row r="1096" spans="1:11" s="43" customFormat="1" ht="15" x14ac:dyDescent="0.2">
      <c r="A1096" s="72"/>
      <c r="B1096" s="223" t="s">
        <v>713</v>
      </c>
      <c r="C1096" s="123" t="s">
        <v>714</v>
      </c>
      <c r="D1096" s="224">
        <v>1</v>
      </c>
      <c r="E1096" s="118" t="s">
        <v>11</v>
      </c>
      <c r="F1096" s="226"/>
      <c r="G1096" s="226"/>
      <c r="H1096" s="76">
        <f t="shared" si="631"/>
        <v>0</v>
      </c>
      <c r="I1096" s="159">
        <f t="shared" si="632"/>
        <v>0</v>
      </c>
      <c r="J1096" s="159">
        <f t="shared" si="633"/>
        <v>0</v>
      </c>
      <c r="K1096" s="237">
        <f t="shared" si="627"/>
        <v>0</v>
      </c>
    </row>
    <row r="1097" spans="1:11" s="43" customFormat="1" ht="45" x14ac:dyDescent="0.2">
      <c r="A1097" s="72"/>
      <c r="B1097" s="223" t="s">
        <v>246</v>
      </c>
      <c r="C1097" s="123" t="s">
        <v>715</v>
      </c>
      <c r="D1097" s="224">
        <v>8</v>
      </c>
      <c r="E1097" s="118" t="s">
        <v>11</v>
      </c>
      <c r="F1097" s="226"/>
      <c r="G1097" s="226"/>
      <c r="H1097" s="76">
        <f t="shared" si="631"/>
        <v>0</v>
      </c>
      <c r="I1097" s="159">
        <f t="shared" si="632"/>
        <v>0</v>
      </c>
      <c r="J1097" s="159">
        <f t="shared" si="633"/>
        <v>0</v>
      </c>
      <c r="K1097" s="237">
        <f t="shared" si="627"/>
        <v>0</v>
      </c>
    </row>
    <row r="1098" spans="1:11" s="44" customFormat="1" ht="30" x14ac:dyDescent="0.2">
      <c r="A1098" s="72"/>
      <c r="B1098" s="223" t="s">
        <v>268</v>
      </c>
      <c r="C1098" s="123" t="s">
        <v>716</v>
      </c>
      <c r="D1098" s="224">
        <v>2</v>
      </c>
      <c r="E1098" s="118" t="s">
        <v>11</v>
      </c>
      <c r="F1098" s="226"/>
      <c r="G1098" s="226"/>
      <c r="H1098" s="76">
        <f t="shared" si="631"/>
        <v>0</v>
      </c>
      <c r="I1098" s="159">
        <f t="shared" si="632"/>
        <v>0</v>
      </c>
      <c r="J1098" s="159">
        <f t="shared" si="633"/>
        <v>0</v>
      </c>
      <c r="K1098" s="237">
        <f t="shared" si="627"/>
        <v>0</v>
      </c>
    </row>
    <row r="1099" spans="1:11" s="43" customFormat="1" ht="45" x14ac:dyDescent="0.2">
      <c r="A1099" s="72"/>
      <c r="B1099" s="223" t="s">
        <v>269</v>
      </c>
      <c r="C1099" s="123" t="s">
        <v>717</v>
      </c>
      <c r="D1099" s="224">
        <v>1</v>
      </c>
      <c r="E1099" s="118" t="s">
        <v>11</v>
      </c>
      <c r="F1099" s="226"/>
      <c r="G1099" s="226"/>
      <c r="H1099" s="76">
        <f t="shared" si="631"/>
        <v>0</v>
      </c>
      <c r="I1099" s="159">
        <f t="shared" si="632"/>
        <v>0</v>
      </c>
      <c r="J1099" s="159">
        <f t="shared" si="633"/>
        <v>0</v>
      </c>
      <c r="K1099" s="237">
        <f t="shared" si="627"/>
        <v>0</v>
      </c>
    </row>
    <row r="1100" spans="1:11" s="44" customFormat="1" ht="15" x14ac:dyDescent="0.2">
      <c r="A1100" s="72"/>
      <c r="B1100" s="223" t="s">
        <v>270</v>
      </c>
      <c r="C1100" s="123" t="s">
        <v>959</v>
      </c>
      <c r="D1100" s="224"/>
      <c r="E1100" s="118"/>
      <c r="F1100" s="159"/>
      <c r="G1100" s="159"/>
      <c r="H1100" s="83"/>
      <c r="I1100" s="172"/>
      <c r="J1100" s="159"/>
      <c r="K1100" s="237"/>
    </row>
    <row r="1101" spans="1:11" s="44" customFormat="1" ht="15" x14ac:dyDescent="0.2">
      <c r="A1101" s="72"/>
      <c r="B1101" s="223" t="s">
        <v>718</v>
      </c>
      <c r="C1101" s="123" t="s">
        <v>139</v>
      </c>
      <c r="D1101" s="224">
        <v>36</v>
      </c>
      <c r="E1101" s="118" t="s">
        <v>16</v>
      </c>
      <c r="F1101" s="226"/>
      <c r="G1101" s="226"/>
      <c r="H1101" s="76">
        <f t="shared" ref="H1101:H1125" si="634">SUM(F1101,G1101)*D1101</f>
        <v>0</v>
      </c>
      <c r="I1101" s="159">
        <f t="shared" ref="I1101:I1125" si="635">TRUNC(F1101*(1+$K$4),2)</f>
        <v>0</v>
      </c>
      <c r="J1101" s="159">
        <f t="shared" ref="J1101:J1125" si="636">TRUNC(G1101*(1+$K$4),2)</f>
        <v>0</v>
      </c>
      <c r="K1101" s="237">
        <f t="shared" si="627"/>
        <v>0</v>
      </c>
    </row>
    <row r="1102" spans="1:11" s="44" customFormat="1" ht="15" x14ac:dyDescent="0.2">
      <c r="A1102" s="72"/>
      <c r="B1102" s="223" t="s">
        <v>719</v>
      </c>
      <c r="C1102" s="123" t="s">
        <v>134</v>
      </c>
      <c r="D1102" s="224">
        <v>12</v>
      </c>
      <c r="E1102" s="118" t="s">
        <v>16</v>
      </c>
      <c r="F1102" s="226"/>
      <c r="G1102" s="226"/>
      <c r="H1102" s="76">
        <f t="shared" si="634"/>
        <v>0</v>
      </c>
      <c r="I1102" s="159">
        <f t="shared" si="635"/>
        <v>0</v>
      </c>
      <c r="J1102" s="159">
        <f t="shared" si="636"/>
        <v>0</v>
      </c>
      <c r="K1102" s="237">
        <f t="shared" si="627"/>
        <v>0</v>
      </c>
    </row>
    <row r="1103" spans="1:11" s="43" customFormat="1" ht="15" x14ac:dyDescent="0.2">
      <c r="A1103" s="72"/>
      <c r="B1103" s="223" t="s">
        <v>720</v>
      </c>
      <c r="C1103" s="123" t="s">
        <v>953</v>
      </c>
      <c r="D1103" s="224">
        <v>45</v>
      </c>
      <c r="E1103" s="118" t="s">
        <v>16</v>
      </c>
      <c r="F1103" s="226"/>
      <c r="G1103" s="226"/>
      <c r="H1103" s="76">
        <f t="shared" si="634"/>
        <v>0</v>
      </c>
      <c r="I1103" s="159">
        <f t="shared" si="635"/>
        <v>0</v>
      </c>
      <c r="J1103" s="159">
        <f t="shared" si="636"/>
        <v>0</v>
      </c>
      <c r="K1103" s="237">
        <f t="shared" si="627"/>
        <v>0</v>
      </c>
    </row>
    <row r="1104" spans="1:11" s="43" customFormat="1" ht="15" x14ac:dyDescent="0.2">
      <c r="A1104" s="72"/>
      <c r="B1104" s="223" t="s">
        <v>721</v>
      </c>
      <c r="C1104" s="123" t="s">
        <v>473</v>
      </c>
      <c r="D1104" s="224">
        <v>45</v>
      </c>
      <c r="E1104" s="118" t="s">
        <v>16</v>
      </c>
      <c r="F1104" s="226"/>
      <c r="G1104" s="226"/>
      <c r="H1104" s="76">
        <f t="shared" si="634"/>
        <v>0</v>
      </c>
      <c r="I1104" s="159">
        <f t="shared" si="635"/>
        <v>0</v>
      </c>
      <c r="J1104" s="159">
        <f t="shared" si="636"/>
        <v>0</v>
      </c>
      <c r="K1104" s="237">
        <f t="shared" si="627"/>
        <v>0</v>
      </c>
    </row>
    <row r="1105" spans="1:20" s="43" customFormat="1" ht="15" x14ac:dyDescent="0.2">
      <c r="A1105" s="72"/>
      <c r="B1105" s="223" t="s">
        <v>722</v>
      </c>
      <c r="C1105" s="123" t="s">
        <v>475</v>
      </c>
      <c r="D1105" s="224">
        <v>30</v>
      </c>
      <c r="E1105" s="118" t="s">
        <v>11</v>
      </c>
      <c r="F1105" s="226"/>
      <c r="G1105" s="226"/>
      <c r="H1105" s="76">
        <f t="shared" si="634"/>
        <v>0</v>
      </c>
      <c r="I1105" s="159">
        <f t="shared" si="635"/>
        <v>0</v>
      </c>
      <c r="J1105" s="159">
        <f t="shared" si="636"/>
        <v>0</v>
      </c>
      <c r="K1105" s="237">
        <f t="shared" si="627"/>
        <v>0</v>
      </c>
    </row>
    <row r="1106" spans="1:20" s="44" customFormat="1" ht="15" x14ac:dyDescent="0.2">
      <c r="A1106" s="72"/>
      <c r="B1106" s="223" t="s">
        <v>723</v>
      </c>
      <c r="C1106" s="117" t="s">
        <v>477</v>
      </c>
      <c r="D1106" s="224">
        <v>2</v>
      </c>
      <c r="E1106" s="118" t="s">
        <v>11</v>
      </c>
      <c r="F1106" s="226"/>
      <c r="G1106" s="226"/>
      <c r="H1106" s="76">
        <f t="shared" si="634"/>
        <v>0</v>
      </c>
      <c r="I1106" s="159">
        <f t="shared" si="635"/>
        <v>0</v>
      </c>
      <c r="J1106" s="159">
        <f t="shared" si="636"/>
        <v>0</v>
      </c>
      <c r="K1106" s="237">
        <f t="shared" si="627"/>
        <v>0</v>
      </c>
    </row>
    <row r="1107" spans="1:20" s="44" customFormat="1" ht="15" x14ac:dyDescent="0.2">
      <c r="A1107" s="163"/>
      <c r="B1107" s="223" t="s">
        <v>724</v>
      </c>
      <c r="C1107" s="123" t="s">
        <v>479</v>
      </c>
      <c r="D1107" s="224">
        <v>1</v>
      </c>
      <c r="E1107" s="118" t="s">
        <v>16</v>
      </c>
      <c r="F1107" s="226"/>
      <c r="G1107" s="226"/>
      <c r="H1107" s="76">
        <f t="shared" si="634"/>
        <v>0</v>
      </c>
      <c r="I1107" s="159">
        <f t="shared" si="635"/>
        <v>0</v>
      </c>
      <c r="J1107" s="159">
        <f t="shared" si="636"/>
        <v>0</v>
      </c>
      <c r="K1107" s="237">
        <f t="shared" si="627"/>
        <v>0</v>
      </c>
    </row>
    <row r="1108" spans="1:20" s="44" customFormat="1" ht="15" x14ac:dyDescent="0.2">
      <c r="A1108" s="72"/>
      <c r="B1108" s="223" t="s">
        <v>725</v>
      </c>
      <c r="C1108" s="117" t="s">
        <v>481</v>
      </c>
      <c r="D1108" s="224">
        <v>1</v>
      </c>
      <c r="E1108" s="118" t="s">
        <v>11</v>
      </c>
      <c r="F1108" s="226"/>
      <c r="G1108" s="226"/>
      <c r="H1108" s="76">
        <f t="shared" si="634"/>
        <v>0</v>
      </c>
      <c r="I1108" s="159">
        <f t="shared" si="635"/>
        <v>0</v>
      </c>
      <c r="J1108" s="159">
        <f t="shared" si="636"/>
        <v>0</v>
      </c>
      <c r="K1108" s="237">
        <f t="shared" si="627"/>
        <v>0</v>
      </c>
    </row>
    <row r="1109" spans="1:20" s="44" customFormat="1" ht="15" x14ac:dyDescent="0.2">
      <c r="A1109" s="163"/>
      <c r="B1109" s="223" t="s">
        <v>726</v>
      </c>
      <c r="C1109" s="117" t="s">
        <v>483</v>
      </c>
      <c r="D1109" s="224">
        <v>1</v>
      </c>
      <c r="E1109" s="118" t="s">
        <v>11</v>
      </c>
      <c r="F1109" s="226"/>
      <c r="G1109" s="226"/>
      <c r="H1109" s="76">
        <f t="shared" si="634"/>
        <v>0</v>
      </c>
      <c r="I1109" s="159">
        <f t="shared" si="635"/>
        <v>0</v>
      </c>
      <c r="J1109" s="159">
        <f t="shared" si="636"/>
        <v>0</v>
      </c>
      <c r="K1109" s="237">
        <f t="shared" si="627"/>
        <v>0</v>
      </c>
    </row>
    <row r="1110" spans="1:20" s="43" customFormat="1" ht="15" x14ac:dyDescent="0.2">
      <c r="A1110" s="163"/>
      <c r="B1110" s="223" t="s">
        <v>727</v>
      </c>
      <c r="C1110" s="117" t="s">
        <v>728</v>
      </c>
      <c r="D1110" s="224">
        <v>11</v>
      </c>
      <c r="E1110" s="118" t="s">
        <v>11</v>
      </c>
      <c r="F1110" s="226"/>
      <c r="G1110" s="226"/>
      <c r="H1110" s="76">
        <f t="shared" si="634"/>
        <v>0</v>
      </c>
      <c r="I1110" s="159">
        <f t="shared" si="635"/>
        <v>0</v>
      </c>
      <c r="J1110" s="159">
        <f t="shared" si="636"/>
        <v>0</v>
      </c>
      <c r="K1110" s="237">
        <f t="shared" si="627"/>
        <v>0</v>
      </c>
    </row>
    <row r="1111" spans="1:20" s="43" customFormat="1" ht="30" x14ac:dyDescent="0.2">
      <c r="A1111" s="163"/>
      <c r="B1111" s="223" t="s">
        <v>729</v>
      </c>
      <c r="C1111" s="123" t="s">
        <v>487</v>
      </c>
      <c r="D1111" s="224">
        <v>200</v>
      </c>
      <c r="E1111" s="118" t="s">
        <v>11</v>
      </c>
      <c r="F1111" s="226"/>
      <c r="G1111" s="226"/>
      <c r="H1111" s="76">
        <f t="shared" si="634"/>
        <v>0</v>
      </c>
      <c r="I1111" s="159">
        <f t="shared" si="635"/>
        <v>0</v>
      </c>
      <c r="J1111" s="159">
        <f t="shared" si="636"/>
        <v>0</v>
      </c>
      <c r="K1111" s="237">
        <f t="shared" si="627"/>
        <v>0</v>
      </c>
    </row>
    <row r="1112" spans="1:20" s="43" customFormat="1" ht="15" x14ac:dyDescent="0.2">
      <c r="A1112" s="72"/>
      <c r="B1112" s="223" t="s">
        <v>730</v>
      </c>
      <c r="C1112" s="123" t="s">
        <v>489</v>
      </c>
      <c r="D1112" s="224">
        <v>40</v>
      </c>
      <c r="E1112" s="118" t="s">
        <v>16</v>
      </c>
      <c r="F1112" s="226"/>
      <c r="G1112" s="226"/>
      <c r="H1112" s="76">
        <f t="shared" si="634"/>
        <v>0</v>
      </c>
      <c r="I1112" s="159">
        <f t="shared" si="635"/>
        <v>0</v>
      </c>
      <c r="J1112" s="159">
        <f t="shared" si="636"/>
        <v>0</v>
      </c>
      <c r="K1112" s="237">
        <f t="shared" si="627"/>
        <v>0</v>
      </c>
    </row>
    <row r="1113" spans="1:20" s="43" customFormat="1" ht="15" x14ac:dyDescent="0.2">
      <c r="A1113" s="72"/>
      <c r="B1113" s="223" t="s">
        <v>731</v>
      </c>
      <c r="C1113" s="123" t="s">
        <v>491</v>
      </c>
      <c r="D1113" s="224">
        <v>400</v>
      </c>
      <c r="E1113" s="118" t="s">
        <v>458</v>
      </c>
      <c r="F1113" s="226"/>
      <c r="G1113" s="226"/>
      <c r="H1113" s="76">
        <f t="shared" si="634"/>
        <v>0</v>
      </c>
      <c r="I1113" s="159">
        <f t="shared" si="635"/>
        <v>0</v>
      </c>
      <c r="J1113" s="159">
        <f t="shared" si="636"/>
        <v>0</v>
      </c>
      <c r="K1113" s="237">
        <f t="shared" si="627"/>
        <v>0</v>
      </c>
    </row>
    <row r="1114" spans="1:20" s="43" customFormat="1" ht="15" x14ac:dyDescent="0.2">
      <c r="A1114" s="72"/>
      <c r="B1114" s="223" t="s">
        <v>732</v>
      </c>
      <c r="C1114" s="117" t="s">
        <v>948</v>
      </c>
      <c r="D1114" s="224">
        <v>84</v>
      </c>
      <c r="E1114" s="118" t="s">
        <v>16</v>
      </c>
      <c r="F1114" s="226"/>
      <c r="G1114" s="226"/>
      <c r="H1114" s="76">
        <f t="shared" si="634"/>
        <v>0</v>
      </c>
      <c r="I1114" s="159">
        <f t="shared" si="635"/>
        <v>0</v>
      </c>
      <c r="J1114" s="159">
        <f t="shared" si="636"/>
        <v>0</v>
      </c>
      <c r="K1114" s="237">
        <f t="shared" si="627"/>
        <v>0</v>
      </c>
    </row>
    <row r="1115" spans="1:20" s="43" customFormat="1" ht="15" x14ac:dyDescent="0.2">
      <c r="A1115" s="163"/>
      <c r="B1115" s="223" t="s">
        <v>733</v>
      </c>
      <c r="C1115" s="164" t="s">
        <v>148</v>
      </c>
      <c r="D1115" s="224">
        <v>6</v>
      </c>
      <c r="E1115" s="118" t="s">
        <v>149</v>
      </c>
      <c r="F1115" s="226"/>
      <c r="G1115" s="226"/>
      <c r="H1115" s="76">
        <f t="shared" si="634"/>
        <v>0</v>
      </c>
      <c r="I1115" s="159">
        <f t="shared" si="635"/>
        <v>0</v>
      </c>
      <c r="J1115" s="159">
        <f t="shared" si="636"/>
        <v>0</v>
      </c>
      <c r="K1115" s="237">
        <f t="shared" si="627"/>
        <v>0</v>
      </c>
    </row>
    <row r="1116" spans="1:20" s="43" customFormat="1" ht="15" x14ac:dyDescent="0.2">
      <c r="A1116" s="163"/>
      <c r="B1116" s="223" t="s">
        <v>734</v>
      </c>
      <c r="C1116" s="164" t="s">
        <v>150</v>
      </c>
      <c r="D1116" s="224">
        <v>12</v>
      </c>
      <c r="E1116" s="118" t="s">
        <v>11</v>
      </c>
      <c r="F1116" s="226"/>
      <c r="G1116" s="226"/>
      <c r="H1116" s="76">
        <f t="shared" si="634"/>
        <v>0</v>
      </c>
      <c r="I1116" s="159">
        <f t="shared" si="635"/>
        <v>0</v>
      </c>
      <c r="J1116" s="159">
        <f t="shared" si="636"/>
        <v>0</v>
      </c>
      <c r="K1116" s="237">
        <f t="shared" si="627"/>
        <v>0</v>
      </c>
    </row>
    <row r="1117" spans="1:20" s="43" customFormat="1" ht="15" x14ac:dyDescent="0.2">
      <c r="A1117" s="163"/>
      <c r="B1117" s="223" t="s">
        <v>735</v>
      </c>
      <c r="C1117" s="164" t="s">
        <v>151</v>
      </c>
      <c r="D1117" s="224">
        <v>7</v>
      </c>
      <c r="E1117" s="118" t="s">
        <v>11</v>
      </c>
      <c r="F1117" s="226"/>
      <c r="G1117" s="226"/>
      <c r="H1117" s="76">
        <f t="shared" si="634"/>
        <v>0</v>
      </c>
      <c r="I1117" s="159">
        <f t="shared" si="635"/>
        <v>0</v>
      </c>
      <c r="J1117" s="159">
        <f t="shared" si="636"/>
        <v>0</v>
      </c>
      <c r="K1117" s="237">
        <f t="shared" si="627"/>
        <v>0</v>
      </c>
    </row>
    <row r="1118" spans="1:20" s="40" customFormat="1" ht="30" x14ac:dyDescent="0.2">
      <c r="A1118" s="163"/>
      <c r="B1118" s="223" t="s">
        <v>736</v>
      </c>
      <c r="C1118" s="123" t="s">
        <v>152</v>
      </c>
      <c r="D1118" s="224">
        <v>100</v>
      </c>
      <c r="E1118" s="118" t="s">
        <v>11</v>
      </c>
      <c r="F1118" s="226"/>
      <c r="G1118" s="226"/>
      <c r="H1118" s="76">
        <f t="shared" si="634"/>
        <v>0</v>
      </c>
      <c r="I1118" s="159">
        <f t="shared" si="635"/>
        <v>0</v>
      </c>
      <c r="J1118" s="159">
        <f t="shared" si="636"/>
        <v>0</v>
      </c>
      <c r="K1118" s="237">
        <f t="shared" si="627"/>
        <v>0</v>
      </c>
      <c r="L1118" s="38"/>
      <c r="M1118" s="39"/>
      <c r="N1118" s="39"/>
      <c r="O1118" s="39"/>
      <c r="P1118" s="39"/>
      <c r="Q1118" s="39"/>
      <c r="R1118" s="39"/>
      <c r="S1118" s="39"/>
      <c r="T1118" s="39"/>
    </row>
    <row r="1119" spans="1:20" s="43" customFormat="1" ht="15" x14ac:dyDescent="0.2">
      <c r="A1119" s="72"/>
      <c r="B1119" s="223" t="s">
        <v>737</v>
      </c>
      <c r="C1119" s="123" t="s">
        <v>153</v>
      </c>
      <c r="D1119" s="224">
        <v>50</v>
      </c>
      <c r="E1119" s="118" t="s">
        <v>16</v>
      </c>
      <c r="F1119" s="226"/>
      <c r="G1119" s="226"/>
      <c r="H1119" s="76">
        <f t="shared" si="634"/>
        <v>0</v>
      </c>
      <c r="I1119" s="159">
        <f t="shared" si="635"/>
        <v>0</v>
      </c>
      <c r="J1119" s="159">
        <f t="shared" si="636"/>
        <v>0</v>
      </c>
      <c r="K1119" s="237">
        <f t="shared" si="627"/>
        <v>0</v>
      </c>
    </row>
    <row r="1120" spans="1:20" s="43" customFormat="1" ht="15" x14ac:dyDescent="0.2">
      <c r="A1120" s="72"/>
      <c r="B1120" s="223" t="s">
        <v>738</v>
      </c>
      <c r="C1120" s="123" t="s">
        <v>154</v>
      </c>
      <c r="D1120" s="224">
        <v>40</v>
      </c>
      <c r="E1120" s="118" t="s">
        <v>11</v>
      </c>
      <c r="F1120" s="226"/>
      <c r="G1120" s="226"/>
      <c r="H1120" s="76">
        <f t="shared" si="634"/>
        <v>0</v>
      </c>
      <c r="I1120" s="159">
        <f t="shared" si="635"/>
        <v>0</v>
      </c>
      <c r="J1120" s="159">
        <f t="shared" si="636"/>
        <v>0</v>
      </c>
      <c r="K1120" s="237">
        <f t="shared" si="627"/>
        <v>0</v>
      </c>
    </row>
    <row r="1121" spans="1:179" s="29" customFormat="1" ht="15" x14ac:dyDescent="0.2">
      <c r="A1121" s="72"/>
      <c r="B1121" s="223" t="s">
        <v>739</v>
      </c>
      <c r="C1121" s="123" t="s">
        <v>155</v>
      </c>
      <c r="D1121" s="224">
        <v>200</v>
      </c>
      <c r="E1121" s="118" t="s">
        <v>11</v>
      </c>
      <c r="F1121" s="226"/>
      <c r="G1121" s="226"/>
      <c r="H1121" s="76">
        <f t="shared" si="634"/>
        <v>0</v>
      </c>
      <c r="I1121" s="159">
        <f t="shared" si="635"/>
        <v>0</v>
      </c>
      <c r="J1121" s="159">
        <f t="shared" si="636"/>
        <v>0</v>
      </c>
      <c r="K1121" s="237">
        <f t="shared" si="627"/>
        <v>0</v>
      </c>
      <c r="L1121" s="21"/>
      <c r="M1121" s="30"/>
      <c r="N1121" s="26"/>
      <c r="O1121" s="26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</row>
    <row r="1122" spans="1:179" s="23" customFormat="1" ht="15" x14ac:dyDescent="0.2">
      <c r="A1122" s="72"/>
      <c r="B1122" s="223" t="s">
        <v>740</v>
      </c>
      <c r="C1122" s="123" t="s">
        <v>156</v>
      </c>
      <c r="D1122" s="224">
        <v>2</v>
      </c>
      <c r="E1122" s="118" t="s">
        <v>11</v>
      </c>
      <c r="F1122" s="226"/>
      <c r="G1122" s="226"/>
      <c r="H1122" s="76">
        <f t="shared" si="634"/>
        <v>0</v>
      </c>
      <c r="I1122" s="159">
        <f t="shared" si="635"/>
        <v>0</v>
      </c>
      <c r="J1122" s="159">
        <f t="shared" si="636"/>
        <v>0</v>
      </c>
      <c r="K1122" s="237">
        <f t="shared" si="627"/>
        <v>0</v>
      </c>
      <c r="L1122" s="21"/>
    </row>
    <row r="1123" spans="1:179" s="40" customFormat="1" ht="15" x14ac:dyDescent="0.2">
      <c r="A1123" s="72"/>
      <c r="B1123" s="223" t="s">
        <v>741</v>
      </c>
      <c r="C1123" s="123" t="s">
        <v>157</v>
      </c>
      <c r="D1123" s="224">
        <v>11</v>
      </c>
      <c r="E1123" s="118" t="s">
        <v>11</v>
      </c>
      <c r="F1123" s="226"/>
      <c r="G1123" s="226"/>
      <c r="H1123" s="76">
        <f t="shared" si="634"/>
        <v>0</v>
      </c>
      <c r="I1123" s="159">
        <f t="shared" si="635"/>
        <v>0</v>
      </c>
      <c r="J1123" s="159">
        <f t="shared" si="636"/>
        <v>0</v>
      </c>
      <c r="K1123" s="237">
        <f t="shared" si="627"/>
        <v>0</v>
      </c>
      <c r="L1123" s="38"/>
      <c r="M1123" s="39"/>
      <c r="N1123" s="39"/>
      <c r="O1123" s="39"/>
      <c r="P1123" s="39"/>
      <c r="Q1123" s="39"/>
      <c r="R1123" s="39"/>
      <c r="S1123" s="39"/>
      <c r="T1123" s="39"/>
    </row>
    <row r="1124" spans="1:179" s="43" customFormat="1" ht="15" x14ac:dyDescent="0.2">
      <c r="A1124" s="72"/>
      <c r="B1124" s="223" t="s">
        <v>742</v>
      </c>
      <c r="C1124" s="123" t="s">
        <v>147</v>
      </c>
      <c r="D1124" s="105">
        <v>4</v>
      </c>
      <c r="E1124" s="121" t="s">
        <v>11</v>
      </c>
      <c r="F1124" s="226"/>
      <c r="G1124" s="104"/>
      <c r="H1124" s="76">
        <f t="shared" si="634"/>
        <v>0</v>
      </c>
      <c r="I1124" s="159">
        <f t="shared" si="635"/>
        <v>0</v>
      </c>
      <c r="J1124" s="159">
        <f t="shared" si="636"/>
        <v>0</v>
      </c>
      <c r="K1124" s="237">
        <f t="shared" si="627"/>
        <v>0</v>
      </c>
    </row>
    <row r="1125" spans="1:179" s="43" customFormat="1" ht="15" x14ac:dyDescent="0.2">
      <c r="A1125" s="72"/>
      <c r="B1125" s="223" t="s">
        <v>743</v>
      </c>
      <c r="C1125" s="123" t="s">
        <v>444</v>
      </c>
      <c r="D1125" s="105">
        <v>3</v>
      </c>
      <c r="E1125" s="121" t="s">
        <v>11</v>
      </c>
      <c r="F1125" s="226"/>
      <c r="G1125" s="104"/>
      <c r="H1125" s="76">
        <f t="shared" si="634"/>
        <v>0</v>
      </c>
      <c r="I1125" s="159">
        <f t="shared" si="635"/>
        <v>0</v>
      </c>
      <c r="J1125" s="159">
        <f t="shared" si="636"/>
        <v>0</v>
      </c>
      <c r="K1125" s="237">
        <f t="shared" si="627"/>
        <v>0</v>
      </c>
    </row>
    <row r="1126" spans="1:179" s="43" customFormat="1" ht="15" x14ac:dyDescent="0.2">
      <c r="A1126" s="119"/>
      <c r="B1126" s="266" t="s">
        <v>303</v>
      </c>
      <c r="C1126" s="267" t="s">
        <v>744</v>
      </c>
      <c r="D1126" s="124"/>
      <c r="E1126" s="238"/>
      <c r="F1126" s="74"/>
      <c r="G1126" s="74"/>
      <c r="H1126" s="241"/>
      <c r="I1126" s="172"/>
      <c r="J1126" s="159"/>
      <c r="K1126" s="237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5"/>
      <c r="BQ1126" s="45"/>
      <c r="BR1126" s="45"/>
      <c r="BS1126" s="45"/>
      <c r="BT1126" s="45"/>
      <c r="BU1126" s="45"/>
      <c r="BV1126" s="45"/>
      <c r="BW1126" s="45"/>
      <c r="BX1126" s="45"/>
      <c r="BY1126" s="45"/>
      <c r="BZ1126" s="45"/>
      <c r="CA1126" s="45"/>
      <c r="CB1126" s="45"/>
      <c r="CC1126" s="45"/>
      <c r="CD1126" s="45"/>
      <c r="CE1126" s="45"/>
      <c r="CF1126" s="45"/>
      <c r="CG1126" s="45"/>
      <c r="CH1126" s="45"/>
      <c r="CI1126" s="45"/>
      <c r="CJ1126" s="45"/>
      <c r="CK1126" s="45"/>
      <c r="CL1126" s="45"/>
      <c r="CM1126" s="45"/>
      <c r="CN1126" s="45"/>
      <c r="CO1126" s="45"/>
      <c r="CP1126" s="45"/>
      <c r="CQ1126" s="45"/>
      <c r="CR1126" s="45"/>
      <c r="CS1126" s="45"/>
      <c r="CT1126" s="45"/>
      <c r="CU1126" s="45"/>
      <c r="CV1126" s="45"/>
      <c r="CW1126" s="45"/>
      <c r="CX1126" s="45"/>
      <c r="CY1126" s="45"/>
      <c r="CZ1126" s="45"/>
      <c r="DA1126" s="45"/>
      <c r="DB1126" s="45"/>
      <c r="DC1126" s="45"/>
      <c r="DD1126" s="45"/>
      <c r="DE1126" s="45"/>
      <c r="DF1126" s="45"/>
      <c r="DG1126" s="45"/>
      <c r="DH1126" s="45"/>
      <c r="DI1126" s="45"/>
      <c r="DJ1126" s="45"/>
      <c r="DK1126" s="45"/>
      <c r="DL1126" s="45"/>
      <c r="DM1126" s="45"/>
      <c r="DN1126" s="45"/>
      <c r="DO1126" s="45"/>
      <c r="DP1126" s="45"/>
      <c r="DQ1126" s="45"/>
      <c r="DR1126" s="45"/>
      <c r="DS1126" s="45"/>
      <c r="DT1126" s="45"/>
      <c r="DU1126" s="45"/>
      <c r="DV1126" s="45"/>
      <c r="DW1126" s="45"/>
      <c r="DX1126" s="45"/>
      <c r="DY1126" s="45"/>
      <c r="DZ1126" s="45"/>
      <c r="EA1126" s="45"/>
      <c r="EB1126" s="45"/>
      <c r="EC1126" s="45"/>
      <c r="ED1126" s="45"/>
      <c r="EE1126" s="45"/>
      <c r="EF1126" s="45"/>
      <c r="EG1126" s="45"/>
      <c r="EH1126" s="45"/>
      <c r="EI1126" s="45"/>
      <c r="EJ1126" s="45"/>
      <c r="EK1126" s="45"/>
      <c r="EL1126" s="45"/>
      <c r="EM1126" s="45"/>
      <c r="EN1126" s="45"/>
      <c r="EO1126" s="45"/>
      <c r="EP1126" s="45"/>
      <c r="EQ1126" s="45"/>
      <c r="ER1126" s="45"/>
      <c r="ES1126" s="45"/>
      <c r="ET1126" s="45"/>
      <c r="EU1126" s="45"/>
      <c r="EV1126" s="45"/>
      <c r="EW1126" s="45"/>
      <c r="EX1126" s="45"/>
      <c r="EY1126" s="45"/>
      <c r="EZ1126" s="45"/>
      <c r="FA1126" s="45"/>
      <c r="FB1126" s="45"/>
      <c r="FC1126" s="45"/>
      <c r="FD1126" s="45"/>
      <c r="FE1126" s="45"/>
      <c r="FF1126" s="45"/>
      <c r="FG1126" s="45"/>
      <c r="FH1126" s="45"/>
      <c r="FI1126" s="45"/>
      <c r="FJ1126" s="45"/>
      <c r="FK1126" s="45"/>
      <c r="FL1126" s="45"/>
      <c r="FM1126" s="45"/>
      <c r="FN1126" s="45"/>
      <c r="FO1126" s="45"/>
      <c r="FP1126" s="45"/>
      <c r="FQ1126" s="45"/>
      <c r="FR1126" s="45"/>
      <c r="FS1126" s="45"/>
      <c r="FT1126" s="45"/>
      <c r="FU1126" s="45"/>
      <c r="FV1126" s="45"/>
      <c r="FW1126" s="45"/>
    </row>
    <row r="1127" spans="1:179" s="43" customFormat="1" ht="30" x14ac:dyDescent="0.2">
      <c r="A1127" s="72"/>
      <c r="B1127" s="223" t="s">
        <v>26</v>
      </c>
      <c r="C1127" s="123" t="s">
        <v>745</v>
      </c>
      <c r="D1127" s="105">
        <v>2</v>
      </c>
      <c r="E1127" s="121" t="s">
        <v>11</v>
      </c>
      <c r="F1127" s="226"/>
      <c r="G1127" s="104"/>
      <c r="H1127" s="76">
        <f>SUM(F1127,G1127)*D1127</f>
        <v>0</v>
      </c>
      <c r="I1127" s="159">
        <f t="shared" ref="I1127:I1128" si="637">TRUNC(F1127*(1+$K$4),2)</f>
        <v>0</v>
      </c>
      <c r="J1127" s="159">
        <f t="shared" ref="J1127:J1128" si="638">TRUNC(G1127*(1+$K$4),2)</f>
        <v>0</v>
      </c>
      <c r="K1127" s="237">
        <f t="shared" ref="K1127:K1128" si="639">SUM(I1127:J1127)*D1127</f>
        <v>0</v>
      </c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5"/>
      <c r="BQ1127" s="45"/>
      <c r="BR1127" s="45"/>
      <c r="BS1127" s="45"/>
      <c r="BT1127" s="45"/>
      <c r="BU1127" s="45"/>
      <c r="BV1127" s="45"/>
      <c r="BW1127" s="45"/>
      <c r="BX1127" s="45"/>
      <c r="BY1127" s="45"/>
      <c r="BZ1127" s="45"/>
      <c r="CA1127" s="45"/>
      <c r="CB1127" s="45"/>
      <c r="CC1127" s="45"/>
      <c r="CD1127" s="45"/>
      <c r="CE1127" s="45"/>
      <c r="CF1127" s="45"/>
      <c r="CG1127" s="45"/>
      <c r="CH1127" s="45"/>
      <c r="CI1127" s="45"/>
      <c r="CJ1127" s="45"/>
      <c r="CK1127" s="45"/>
      <c r="CL1127" s="45"/>
      <c r="CM1127" s="45"/>
      <c r="CN1127" s="45"/>
      <c r="CO1127" s="45"/>
      <c r="CP1127" s="45"/>
      <c r="CQ1127" s="45"/>
      <c r="CR1127" s="45"/>
      <c r="CS1127" s="45"/>
      <c r="CT1127" s="45"/>
      <c r="CU1127" s="45"/>
      <c r="CV1127" s="45"/>
      <c r="CW1127" s="45"/>
      <c r="CX1127" s="45"/>
      <c r="CY1127" s="45"/>
      <c r="CZ1127" s="45"/>
      <c r="DA1127" s="45"/>
      <c r="DB1127" s="45"/>
      <c r="DC1127" s="45"/>
      <c r="DD1127" s="45"/>
      <c r="DE1127" s="45"/>
      <c r="DF1127" s="45"/>
      <c r="DG1127" s="45"/>
      <c r="DH1127" s="45"/>
      <c r="DI1127" s="45"/>
      <c r="DJ1127" s="45"/>
      <c r="DK1127" s="45"/>
      <c r="DL1127" s="45"/>
      <c r="DM1127" s="45"/>
      <c r="DN1127" s="45"/>
      <c r="DO1127" s="45"/>
      <c r="DP1127" s="45"/>
      <c r="DQ1127" s="45"/>
      <c r="DR1127" s="45"/>
      <c r="DS1127" s="45"/>
      <c r="DT1127" s="45"/>
      <c r="DU1127" s="45"/>
      <c r="DV1127" s="45"/>
      <c r="DW1127" s="45"/>
      <c r="DX1127" s="45"/>
      <c r="DY1127" s="45"/>
      <c r="DZ1127" s="45"/>
      <c r="EA1127" s="45"/>
      <c r="EB1127" s="45"/>
      <c r="EC1127" s="45"/>
      <c r="ED1127" s="45"/>
      <c r="EE1127" s="45"/>
      <c r="EF1127" s="45"/>
      <c r="EG1127" s="45"/>
      <c r="EH1127" s="45"/>
      <c r="EI1127" s="45"/>
      <c r="EJ1127" s="45"/>
      <c r="EK1127" s="45"/>
      <c r="EL1127" s="45"/>
      <c r="EM1127" s="45"/>
      <c r="EN1127" s="45"/>
      <c r="EO1127" s="45"/>
      <c r="EP1127" s="45"/>
      <c r="EQ1127" s="45"/>
      <c r="ER1127" s="45"/>
      <c r="ES1127" s="45"/>
      <c r="ET1127" s="45"/>
      <c r="EU1127" s="45"/>
      <c r="EV1127" s="45"/>
      <c r="EW1127" s="45"/>
      <c r="EX1127" s="45"/>
      <c r="EY1127" s="45"/>
      <c r="EZ1127" s="45"/>
      <c r="FA1127" s="45"/>
      <c r="FB1127" s="45"/>
      <c r="FC1127" s="45"/>
      <c r="FD1127" s="45"/>
      <c r="FE1127" s="45"/>
      <c r="FF1127" s="45"/>
      <c r="FG1127" s="45"/>
      <c r="FH1127" s="45"/>
      <c r="FI1127" s="45"/>
      <c r="FJ1127" s="45"/>
      <c r="FK1127" s="45"/>
      <c r="FL1127" s="45"/>
      <c r="FM1127" s="45"/>
      <c r="FN1127" s="45"/>
      <c r="FO1127" s="45"/>
      <c r="FP1127" s="45"/>
      <c r="FQ1127" s="45"/>
      <c r="FR1127" s="45"/>
      <c r="FS1127" s="45"/>
      <c r="FT1127" s="45"/>
      <c r="FU1127" s="45"/>
      <c r="FV1127" s="45"/>
      <c r="FW1127" s="45"/>
    </row>
    <row r="1128" spans="1:179" s="20" customFormat="1" ht="30" x14ac:dyDescent="0.2">
      <c r="A1128" s="84"/>
      <c r="B1128" s="85" t="s">
        <v>27</v>
      </c>
      <c r="C1128" s="165" t="s">
        <v>746</v>
      </c>
      <c r="D1128" s="166">
        <v>4</v>
      </c>
      <c r="E1128" s="167" t="s">
        <v>11</v>
      </c>
      <c r="F1128" s="168"/>
      <c r="G1128" s="109"/>
      <c r="H1128" s="90">
        <f>SUM(F1128,G1128)*D1128</f>
        <v>0</v>
      </c>
      <c r="I1128" s="159">
        <f t="shared" si="637"/>
        <v>0</v>
      </c>
      <c r="J1128" s="159">
        <f t="shared" si="638"/>
        <v>0</v>
      </c>
      <c r="K1128" s="247">
        <f t="shared" si="639"/>
        <v>0</v>
      </c>
      <c r="L1128" s="18"/>
    </row>
    <row r="1129" spans="1:179" s="43" customFormat="1" ht="15" x14ac:dyDescent="0.2">
      <c r="A1129" s="140"/>
      <c r="B1129" s="141"/>
      <c r="C1129" s="142" t="s">
        <v>924</v>
      </c>
      <c r="D1129" s="143"/>
      <c r="E1129" s="142"/>
      <c r="F1129" s="95">
        <f>SUMPRODUCT(F1068:F1128,D1068:D1128)</f>
        <v>0</v>
      </c>
      <c r="G1129" s="95">
        <f>SUMPRODUCT(G1068:G1128,D1068:D1128)</f>
        <v>0</v>
      </c>
      <c r="H1129" s="96">
        <f>SUM(H1068:H1128)</f>
        <v>0</v>
      </c>
      <c r="I1129" s="95">
        <f>SUMPRODUCT(I1068:I1128,D1068:D1128)</f>
        <v>0</v>
      </c>
      <c r="J1129" s="95">
        <f>SUMPRODUCT(J1068:J1128,D1068:D1128)</f>
        <v>0</v>
      </c>
      <c r="K1129" s="96">
        <f>SUM(K1068:K1128)</f>
        <v>0</v>
      </c>
    </row>
    <row r="1130" spans="1:179" s="43" customFormat="1" ht="15" x14ac:dyDescent="0.2">
      <c r="A1130" s="55"/>
      <c r="B1130" s="56" t="s">
        <v>889</v>
      </c>
      <c r="C1130" s="57" t="s">
        <v>748</v>
      </c>
      <c r="D1130" s="58"/>
      <c r="E1130" s="57"/>
      <c r="F1130" s="59"/>
      <c r="G1130" s="60"/>
      <c r="H1130" s="61"/>
      <c r="I1130" s="97"/>
      <c r="J1130" s="63"/>
      <c r="K1130" s="64"/>
    </row>
    <row r="1131" spans="1:179" s="43" customFormat="1" ht="15" x14ac:dyDescent="0.2">
      <c r="A1131" s="119"/>
      <c r="B1131" s="266">
        <v>1</v>
      </c>
      <c r="C1131" s="267" t="s">
        <v>749</v>
      </c>
      <c r="D1131" s="124"/>
      <c r="E1131" s="238"/>
      <c r="F1131" s="74"/>
      <c r="G1131" s="74"/>
      <c r="H1131" s="241"/>
      <c r="I1131" s="172"/>
      <c r="J1131" s="159"/>
      <c r="K1131" s="237"/>
    </row>
    <row r="1132" spans="1:179" s="43" customFormat="1" ht="30" x14ac:dyDescent="0.2">
      <c r="A1132" s="72"/>
      <c r="B1132" s="223" t="s">
        <v>10</v>
      </c>
      <c r="C1132" s="120" t="s">
        <v>956</v>
      </c>
      <c r="D1132" s="224">
        <v>3000</v>
      </c>
      <c r="E1132" s="79" t="s">
        <v>16</v>
      </c>
      <c r="F1132" s="226"/>
      <c r="G1132" s="226"/>
      <c r="H1132" s="76">
        <f>SUM(F1132,G1132)*D1132</f>
        <v>0</v>
      </c>
      <c r="I1132" s="159">
        <f t="shared" ref="I1132:I1136" si="640">TRUNC(F1132*(1+$K$4),2)</f>
        <v>0</v>
      </c>
      <c r="J1132" s="159">
        <f t="shared" ref="J1132:J1136" si="641">TRUNC(G1132*(1+$K$4),2)</f>
        <v>0</v>
      </c>
      <c r="K1132" s="237">
        <f t="shared" ref="K1132:K1159" si="642">SUM(I1132:J1132)*D1132</f>
        <v>0</v>
      </c>
    </row>
    <row r="1133" spans="1:179" s="43" customFormat="1" ht="30" x14ac:dyDescent="0.2">
      <c r="A1133" s="72"/>
      <c r="B1133" s="223" t="s">
        <v>12</v>
      </c>
      <c r="C1133" s="120" t="s">
        <v>957</v>
      </c>
      <c r="D1133" s="224">
        <v>500</v>
      </c>
      <c r="E1133" s="79" t="s">
        <v>16</v>
      </c>
      <c r="F1133" s="226"/>
      <c r="G1133" s="226"/>
      <c r="H1133" s="76">
        <f>SUM(F1133,G1133)*D1133</f>
        <v>0</v>
      </c>
      <c r="I1133" s="159">
        <f t="shared" si="640"/>
        <v>0</v>
      </c>
      <c r="J1133" s="159">
        <f t="shared" si="641"/>
        <v>0</v>
      </c>
      <c r="K1133" s="237">
        <f t="shared" si="642"/>
        <v>0</v>
      </c>
    </row>
    <row r="1134" spans="1:179" s="43" customFormat="1" ht="90" x14ac:dyDescent="0.2">
      <c r="A1134" s="72"/>
      <c r="B1134" s="223" t="s">
        <v>72</v>
      </c>
      <c r="C1134" s="157" t="s">
        <v>750</v>
      </c>
      <c r="D1134" s="224">
        <v>1</v>
      </c>
      <c r="E1134" s="79" t="s">
        <v>33</v>
      </c>
      <c r="F1134" s="158"/>
      <c r="G1134" s="226"/>
      <c r="H1134" s="76">
        <f>SUM(F1134,G1134)*D1134</f>
        <v>0</v>
      </c>
      <c r="I1134" s="159">
        <f t="shared" si="640"/>
        <v>0</v>
      </c>
      <c r="J1134" s="159">
        <f t="shared" si="641"/>
        <v>0</v>
      </c>
      <c r="K1134" s="237">
        <f t="shared" si="642"/>
        <v>0</v>
      </c>
    </row>
    <row r="1135" spans="1:179" s="43" customFormat="1" ht="15" x14ac:dyDescent="0.2">
      <c r="A1135" s="72"/>
      <c r="B1135" s="223" t="s">
        <v>129</v>
      </c>
      <c r="C1135" s="157" t="s">
        <v>690</v>
      </c>
      <c r="D1135" s="224">
        <v>1</v>
      </c>
      <c r="E1135" s="79" t="s">
        <v>11</v>
      </c>
      <c r="F1135" s="158"/>
      <c r="G1135" s="226"/>
      <c r="H1135" s="76">
        <f>SUM(F1135,G1135)*D1135</f>
        <v>0</v>
      </c>
      <c r="I1135" s="159">
        <f t="shared" si="640"/>
        <v>0</v>
      </c>
      <c r="J1135" s="159">
        <f t="shared" si="641"/>
        <v>0</v>
      </c>
      <c r="K1135" s="237">
        <f t="shared" si="642"/>
        <v>0</v>
      </c>
    </row>
    <row r="1136" spans="1:179" s="43" customFormat="1" ht="15" x14ac:dyDescent="0.2">
      <c r="A1136" s="72"/>
      <c r="B1136" s="223" t="s">
        <v>128</v>
      </c>
      <c r="C1136" s="123" t="s">
        <v>960</v>
      </c>
      <c r="D1136" s="105">
        <v>1</v>
      </c>
      <c r="E1136" s="121" t="s">
        <v>11</v>
      </c>
      <c r="F1136" s="226"/>
      <c r="G1136" s="104"/>
      <c r="H1136" s="76">
        <f>SUM(F1136,G1136)*D1136</f>
        <v>0</v>
      </c>
      <c r="I1136" s="159">
        <f t="shared" si="640"/>
        <v>0</v>
      </c>
      <c r="J1136" s="159">
        <f t="shared" si="641"/>
        <v>0</v>
      </c>
      <c r="K1136" s="237">
        <f t="shared" si="642"/>
        <v>0</v>
      </c>
    </row>
    <row r="1137" spans="1:20" s="43" customFormat="1" ht="15" x14ac:dyDescent="0.2">
      <c r="A1137" s="72"/>
      <c r="B1137" s="223" t="s">
        <v>131</v>
      </c>
      <c r="C1137" s="123" t="s">
        <v>162</v>
      </c>
      <c r="D1137" s="224"/>
      <c r="E1137" s="79" t="s">
        <v>130</v>
      </c>
      <c r="F1137" s="159"/>
      <c r="G1137" s="159"/>
      <c r="H1137" s="76"/>
      <c r="I1137" s="172"/>
      <c r="J1137" s="159"/>
      <c r="K1137" s="237"/>
    </row>
    <row r="1138" spans="1:20" s="43" customFormat="1" ht="15" x14ac:dyDescent="0.2">
      <c r="A1138" s="72"/>
      <c r="B1138" s="223" t="s">
        <v>751</v>
      </c>
      <c r="C1138" s="123" t="s">
        <v>692</v>
      </c>
      <c r="D1138" s="224">
        <v>21</v>
      </c>
      <c r="E1138" s="79" t="s">
        <v>11</v>
      </c>
      <c r="F1138" s="226"/>
      <c r="G1138" s="226"/>
      <c r="H1138" s="76">
        <f t="shared" ref="H1138:H1140" si="643">SUM(F1138,G1138)*D1138</f>
        <v>0</v>
      </c>
      <c r="I1138" s="159">
        <f t="shared" ref="I1138:I1140" si="644">TRUNC(F1138*(1+$K$4),2)</f>
        <v>0</v>
      </c>
      <c r="J1138" s="159">
        <f t="shared" ref="J1138:J1140" si="645">TRUNC(G1138*(1+$K$4),2)</f>
        <v>0</v>
      </c>
      <c r="K1138" s="237">
        <f t="shared" si="642"/>
        <v>0</v>
      </c>
    </row>
    <row r="1139" spans="1:20" s="43" customFormat="1" ht="15" x14ac:dyDescent="0.2">
      <c r="A1139" s="72"/>
      <c r="B1139" s="223" t="s">
        <v>752</v>
      </c>
      <c r="C1139" s="123" t="s">
        <v>693</v>
      </c>
      <c r="D1139" s="224">
        <v>6</v>
      </c>
      <c r="E1139" s="79" t="s">
        <v>11</v>
      </c>
      <c r="F1139" s="226"/>
      <c r="G1139" s="226"/>
      <c r="H1139" s="76">
        <f t="shared" si="643"/>
        <v>0</v>
      </c>
      <c r="I1139" s="159">
        <f t="shared" si="644"/>
        <v>0</v>
      </c>
      <c r="J1139" s="159">
        <f t="shared" si="645"/>
        <v>0</v>
      </c>
      <c r="K1139" s="237">
        <f t="shared" si="642"/>
        <v>0</v>
      </c>
    </row>
    <row r="1140" spans="1:20" s="43" customFormat="1" ht="15" x14ac:dyDescent="0.2">
      <c r="A1140" s="72"/>
      <c r="B1140" s="223" t="s">
        <v>753</v>
      </c>
      <c r="C1140" s="123" t="s">
        <v>555</v>
      </c>
      <c r="D1140" s="224">
        <v>2</v>
      </c>
      <c r="E1140" s="79" t="s">
        <v>11</v>
      </c>
      <c r="F1140" s="226"/>
      <c r="G1140" s="226"/>
      <c r="H1140" s="76">
        <f t="shared" si="643"/>
        <v>0</v>
      </c>
      <c r="I1140" s="159">
        <f t="shared" si="644"/>
        <v>0</v>
      </c>
      <c r="J1140" s="159">
        <f t="shared" si="645"/>
        <v>0</v>
      </c>
      <c r="K1140" s="237">
        <f t="shared" si="642"/>
        <v>0</v>
      </c>
    </row>
    <row r="1141" spans="1:20" s="3" customFormat="1" ht="15" x14ac:dyDescent="0.2">
      <c r="A1141" s="72"/>
      <c r="B1141" s="223" t="s">
        <v>165</v>
      </c>
      <c r="C1141" s="123" t="s">
        <v>695</v>
      </c>
      <c r="D1141" s="224"/>
      <c r="E1141" s="79" t="s">
        <v>130</v>
      </c>
      <c r="F1141" s="159"/>
      <c r="G1141" s="159"/>
      <c r="H1141" s="76"/>
      <c r="I1141" s="172"/>
      <c r="J1141" s="159"/>
      <c r="K1141" s="237"/>
    </row>
    <row r="1142" spans="1:20" s="43" customFormat="1" ht="15" x14ac:dyDescent="0.2">
      <c r="A1142" s="72"/>
      <c r="B1142" s="223" t="s">
        <v>754</v>
      </c>
      <c r="C1142" s="123" t="s">
        <v>697</v>
      </c>
      <c r="D1142" s="224">
        <v>2</v>
      </c>
      <c r="E1142" s="79" t="s">
        <v>11</v>
      </c>
      <c r="F1142" s="226"/>
      <c r="G1142" s="226"/>
      <c r="H1142" s="76">
        <f t="shared" ref="H1142:H1143" si="646">SUM(F1142,G1142)*D1142</f>
        <v>0</v>
      </c>
      <c r="I1142" s="159">
        <f t="shared" ref="I1142:I1143" si="647">TRUNC(F1142*(1+$K$4),2)</f>
        <v>0</v>
      </c>
      <c r="J1142" s="159">
        <f t="shared" ref="J1142:J1143" si="648">TRUNC(G1142*(1+$K$4),2)</f>
        <v>0</v>
      </c>
      <c r="K1142" s="237">
        <f t="shared" si="642"/>
        <v>0</v>
      </c>
    </row>
    <row r="1143" spans="1:20" s="43" customFormat="1" ht="15" x14ac:dyDescent="0.2">
      <c r="A1143" s="72"/>
      <c r="B1143" s="223" t="s">
        <v>166</v>
      </c>
      <c r="C1143" s="123" t="s">
        <v>698</v>
      </c>
      <c r="D1143" s="224">
        <v>9</v>
      </c>
      <c r="E1143" s="79" t="s">
        <v>11</v>
      </c>
      <c r="F1143" s="226"/>
      <c r="G1143" s="226"/>
      <c r="H1143" s="76">
        <f t="shared" si="646"/>
        <v>0</v>
      </c>
      <c r="I1143" s="159">
        <f t="shared" si="647"/>
        <v>0</v>
      </c>
      <c r="J1143" s="159">
        <f t="shared" si="648"/>
        <v>0</v>
      </c>
      <c r="K1143" s="237">
        <f t="shared" si="642"/>
        <v>0</v>
      </c>
    </row>
    <row r="1144" spans="1:20" s="43" customFormat="1" ht="15" x14ac:dyDescent="0.2">
      <c r="A1144" s="72"/>
      <c r="B1144" s="223" t="s">
        <v>167</v>
      </c>
      <c r="C1144" s="123" t="s">
        <v>959</v>
      </c>
      <c r="D1144" s="224"/>
      <c r="E1144" s="118"/>
      <c r="F1144" s="159"/>
      <c r="G1144" s="159"/>
      <c r="H1144" s="83"/>
      <c r="I1144" s="172"/>
      <c r="J1144" s="159"/>
      <c r="K1144" s="237"/>
    </row>
    <row r="1145" spans="1:20" s="43" customFormat="1" ht="15" x14ac:dyDescent="0.2">
      <c r="A1145" s="72"/>
      <c r="B1145" s="223" t="s">
        <v>755</v>
      </c>
      <c r="C1145" s="123" t="s">
        <v>134</v>
      </c>
      <c r="D1145" s="224">
        <v>36</v>
      </c>
      <c r="E1145" s="118" t="s">
        <v>16</v>
      </c>
      <c r="F1145" s="226"/>
      <c r="G1145" s="226"/>
      <c r="H1145" s="76">
        <f t="shared" ref="H1145:H1159" si="649">SUM(F1145,G1145)*D1145</f>
        <v>0</v>
      </c>
      <c r="I1145" s="159">
        <f t="shared" ref="I1145:I1148" si="650">TRUNC(F1145*(1+$K$4),2)</f>
        <v>0</v>
      </c>
      <c r="J1145" s="159">
        <f t="shared" ref="J1145:J1148" si="651">TRUNC(G1145*(1+$K$4),2)</f>
        <v>0</v>
      </c>
      <c r="K1145" s="237">
        <f t="shared" si="642"/>
        <v>0</v>
      </c>
    </row>
    <row r="1146" spans="1:20" s="43" customFormat="1" ht="15" x14ac:dyDescent="0.2">
      <c r="A1146" s="72"/>
      <c r="B1146" s="223" t="s">
        <v>137</v>
      </c>
      <c r="C1146" s="123" t="s">
        <v>756</v>
      </c>
      <c r="D1146" s="224">
        <v>15</v>
      </c>
      <c r="E1146" s="118" t="s">
        <v>16</v>
      </c>
      <c r="F1146" s="226"/>
      <c r="G1146" s="226"/>
      <c r="H1146" s="76">
        <f t="shared" si="649"/>
        <v>0</v>
      </c>
      <c r="I1146" s="159">
        <f t="shared" si="650"/>
        <v>0</v>
      </c>
      <c r="J1146" s="159">
        <f t="shared" si="651"/>
        <v>0</v>
      </c>
      <c r="K1146" s="237">
        <f t="shared" si="642"/>
        <v>0</v>
      </c>
    </row>
    <row r="1147" spans="1:20" s="43" customFormat="1" ht="15" x14ac:dyDescent="0.2">
      <c r="A1147" s="72"/>
      <c r="B1147" s="223" t="s">
        <v>168</v>
      </c>
      <c r="C1147" s="123" t="s">
        <v>147</v>
      </c>
      <c r="D1147" s="105">
        <v>1</v>
      </c>
      <c r="E1147" s="121" t="s">
        <v>11</v>
      </c>
      <c r="F1147" s="226"/>
      <c r="G1147" s="104"/>
      <c r="H1147" s="76">
        <f t="shared" si="649"/>
        <v>0</v>
      </c>
      <c r="I1147" s="159">
        <f t="shared" si="650"/>
        <v>0</v>
      </c>
      <c r="J1147" s="159">
        <f t="shared" si="651"/>
        <v>0</v>
      </c>
      <c r="K1147" s="237">
        <f t="shared" si="642"/>
        <v>0</v>
      </c>
    </row>
    <row r="1148" spans="1:20" s="43" customFormat="1" ht="15" x14ac:dyDescent="0.2">
      <c r="A1148" s="72"/>
      <c r="B1148" s="223" t="s">
        <v>169</v>
      </c>
      <c r="C1148" s="123" t="s">
        <v>704</v>
      </c>
      <c r="D1148" s="224">
        <v>7</v>
      </c>
      <c r="E1148" s="118" t="s">
        <v>11</v>
      </c>
      <c r="F1148" s="226"/>
      <c r="G1148" s="226"/>
      <c r="H1148" s="76">
        <f t="shared" si="649"/>
        <v>0</v>
      </c>
      <c r="I1148" s="159">
        <f t="shared" si="650"/>
        <v>0</v>
      </c>
      <c r="J1148" s="159">
        <f t="shared" si="651"/>
        <v>0</v>
      </c>
      <c r="K1148" s="237">
        <f t="shared" si="642"/>
        <v>0</v>
      </c>
    </row>
    <row r="1149" spans="1:20" s="46" customFormat="1" ht="45" x14ac:dyDescent="0.2">
      <c r="A1149" s="72"/>
      <c r="B1149" s="223" t="s">
        <v>170</v>
      </c>
      <c r="C1149" s="155" t="s">
        <v>945</v>
      </c>
      <c r="D1149" s="224">
        <v>3</v>
      </c>
      <c r="E1149" s="118" t="s">
        <v>11</v>
      </c>
      <c r="F1149" s="226"/>
      <c r="G1149" s="226"/>
      <c r="H1149" s="76">
        <f t="shared" si="649"/>
        <v>0</v>
      </c>
      <c r="I1149" s="159">
        <f t="shared" ref="I1149:I1159" si="652">TRUNC(F1149*(1+$K$4),2)</f>
        <v>0</v>
      </c>
      <c r="J1149" s="159">
        <f t="shared" ref="J1149:J1159" si="653">TRUNC(G1149*(1+$K$4),2)</f>
        <v>0</v>
      </c>
      <c r="K1149" s="237">
        <f t="shared" si="642"/>
        <v>0</v>
      </c>
    </row>
    <row r="1150" spans="1:20" s="43" customFormat="1" ht="45" x14ac:dyDescent="0.2">
      <c r="A1150" s="72"/>
      <c r="B1150" s="223" t="s">
        <v>171</v>
      </c>
      <c r="C1150" s="123" t="s">
        <v>757</v>
      </c>
      <c r="D1150" s="105">
        <v>2</v>
      </c>
      <c r="E1150" s="121" t="s">
        <v>11</v>
      </c>
      <c r="F1150" s="226"/>
      <c r="G1150" s="104"/>
      <c r="H1150" s="76">
        <f t="shared" si="649"/>
        <v>0</v>
      </c>
      <c r="I1150" s="159">
        <f t="shared" si="652"/>
        <v>0</v>
      </c>
      <c r="J1150" s="159">
        <f t="shared" si="653"/>
        <v>0</v>
      </c>
      <c r="K1150" s="237">
        <f t="shared" si="642"/>
        <v>0</v>
      </c>
    </row>
    <row r="1151" spans="1:20" s="43" customFormat="1" ht="30" x14ac:dyDescent="0.2">
      <c r="A1151" s="72"/>
      <c r="B1151" s="223" t="s">
        <v>172</v>
      </c>
      <c r="C1151" s="123" t="s">
        <v>758</v>
      </c>
      <c r="D1151" s="105">
        <v>31</v>
      </c>
      <c r="E1151" s="121" t="s">
        <v>11</v>
      </c>
      <c r="F1151" s="226"/>
      <c r="G1151" s="104"/>
      <c r="H1151" s="76">
        <f t="shared" si="649"/>
        <v>0</v>
      </c>
      <c r="I1151" s="159">
        <f t="shared" si="652"/>
        <v>0</v>
      </c>
      <c r="J1151" s="159">
        <f t="shared" si="653"/>
        <v>0</v>
      </c>
      <c r="K1151" s="237">
        <f t="shared" si="642"/>
        <v>0</v>
      </c>
    </row>
    <row r="1152" spans="1:20" s="40" customFormat="1" ht="45" x14ac:dyDescent="0.2">
      <c r="A1152" s="72"/>
      <c r="B1152" s="223" t="s">
        <v>173</v>
      </c>
      <c r="C1152" s="123" t="s">
        <v>759</v>
      </c>
      <c r="D1152" s="105">
        <v>3</v>
      </c>
      <c r="E1152" s="121" t="s">
        <v>11</v>
      </c>
      <c r="F1152" s="226"/>
      <c r="G1152" s="104"/>
      <c r="H1152" s="76">
        <f t="shared" si="649"/>
        <v>0</v>
      </c>
      <c r="I1152" s="159">
        <f t="shared" si="652"/>
        <v>0</v>
      </c>
      <c r="J1152" s="159">
        <f t="shared" si="653"/>
        <v>0</v>
      </c>
      <c r="K1152" s="237">
        <f t="shared" si="642"/>
        <v>0</v>
      </c>
      <c r="L1152" s="38"/>
      <c r="M1152" s="39"/>
      <c r="N1152" s="39"/>
      <c r="O1152" s="39"/>
      <c r="P1152" s="39"/>
      <c r="Q1152" s="39"/>
      <c r="R1152" s="39"/>
      <c r="S1152" s="39"/>
      <c r="T1152" s="39"/>
    </row>
    <row r="1153" spans="1:12" s="43" customFormat="1" ht="30" x14ac:dyDescent="0.2">
      <c r="A1153" s="72"/>
      <c r="B1153" s="223" t="s">
        <v>174</v>
      </c>
      <c r="C1153" s="123" t="s">
        <v>760</v>
      </c>
      <c r="D1153" s="105">
        <v>21</v>
      </c>
      <c r="E1153" s="121" t="s">
        <v>11</v>
      </c>
      <c r="F1153" s="226"/>
      <c r="G1153" s="104"/>
      <c r="H1153" s="76">
        <f t="shared" si="649"/>
        <v>0</v>
      </c>
      <c r="I1153" s="159">
        <f t="shared" si="652"/>
        <v>0</v>
      </c>
      <c r="J1153" s="159">
        <f t="shared" si="653"/>
        <v>0</v>
      </c>
      <c r="K1153" s="237">
        <f t="shared" si="642"/>
        <v>0</v>
      </c>
    </row>
    <row r="1154" spans="1:12" s="43" customFormat="1" ht="30" x14ac:dyDescent="0.2">
      <c r="A1154" s="72"/>
      <c r="B1154" s="223" t="s">
        <v>175</v>
      </c>
      <c r="C1154" s="120" t="s">
        <v>961</v>
      </c>
      <c r="D1154" s="105">
        <v>114</v>
      </c>
      <c r="E1154" s="121" t="s">
        <v>16</v>
      </c>
      <c r="F1154" s="226"/>
      <c r="G1154" s="104"/>
      <c r="H1154" s="76">
        <f t="shared" si="649"/>
        <v>0</v>
      </c>
      <c r="I1154" s="159">
        <f t="shared" si="652"/>
        <v>0</v>
      </c>
      <c r="J1154" s="159">
        <f t="shared" si="653"/>
        <v>0</v>
      </c>
      <c r="K1154" s="237">
        <f t="shared" si="642"/>
        <v>0</v>
      </c>
    </row>
    <row r="1155" spans="1:12" s="43" customFormat="1" ht="30" x14ac:dyDescent="0.2">
      <c r="A1155" s="72"/>
      <c r="B1155" s="223" t="s">
        <v>176</v>
      </c>
      <c r="C1155" s="120" t="s">
        <v>910</v>
      </c>
      <c r="D1155" s="105">
        <v>30</v>
      </c>
      <c r="E1155" s="121" t="s">
        <v>16</v>
      </c>
      <c r="F1155" s="226"/>
      <c r="G1155" s="104"/>
      <c r="H1155" s="76">
        <f t="shared" si="649"/>
        <v>0</v>
      </c>
      <c r="I1155" s="159">
        <f t="shared" si="652"/>
        <v>0</v>
      </c>
      <c r="J1155" s="159">
        <f t="shared" si="653"/>
        <v>0</v>
      </c>
      <c r="K1155" s="237">
        <f t="shared" si="642"/>
        <v>0</v>
      </c>
    </row>
    <row r="1156" spans="1:12" s="43" customFormat="1" ht="15" x14ac:dyDescent="0.2">
      <c r="A1156" s="72"/>
      <c r="B1156" s="223" t="s">
        <v>177</v>
      </c>
      <c r="C1156" s="120" t="s">
        <v>761</v>
      </c>
      <c r="D1156" s="105">
        <v>4</v>
      </c>
      <c r="E1156" s="121" t="s">
        <v>33</v>
      </c>
      <c r="F1156" s="226"/>
      <c r="G1156" s="104"/>
      <c r="H1156" s="76">
        <f t="shared" si="649"/>
        <v>0</v>
      </c>
      <c r="I1156" s="159">
        <f t="shared" si="652"/>
        <v>0</v>
      </c>
      <c r="J1156" s="159">
        <f t="shared" si="653"/>
        <v>0</v>
      </c>
      <c r="K1156" s="237">
        <f t="shared" si="642"/>
        <v>0</v>
      </c>
    </row>
    <row r="1157" spans="1:12" s="43" customFormat="1" ht="15" x14ac:dyDescent="0.2">
      <c r="A1157" s="72"/>
      <c r="B1157" s="223" t="s">
        <v>178</v>
      </c>
      <c r="C1157" s="120" t="s">
        <v>762</v>
      </c>
      <c r="D1157" s="105">
        <v>8</v>
      </c>
      <c r="E1157" s="121" t="s">
        <v>33</v>
      </c>
      <c r="F1157" s="226"/>
      <c r="G1157" s="104"/>
      <c r="H1157" s="76">
        <f t="shared" si="649"/>
        <v>0</v>
      </c>
      <c r="I1157" s="159">
        <f t="shared" si="652"/>
        <v>0</v>
      </c>
      <c r="J1157" s="159">
        <f t="shared" si="653"/>
        <v>0</v>
      </c>
      <c r="K1157" s="237">
        <f t="shared" si="642"/>
        <v>0</v>
      </c>
    </row>
    <row r="1158" spans="1:12" s="46" customFormat="1" ht="15" x14ac:dyDescent="0.2">
      <c r="A1158" s="72"/>
      <c r="B1158" s="223" t="s">
        <v>179</v>
      </c>
      <c r="C1158" s="123" t="s">
        <v>763</v>
      </c>
      <c r="D1158" s="105">
        <v>14</v>
      </c>
      <c r="E1158" s="121" t="s">
        <v>11</v>
      </c>
      <c r="F1158" s="226"/>
      <c r="G1158" s="104"/>
      <c r="H1158" s="76">
        <f t="shared" si="649"/>
        <v>0</v>
      </c>
      <c r="I1158" s="159">
        <f t="shared" si="652"/>
        <v>0</v>
      </c>
      <c r="J1158" s="159">
        <f t="shared" si="653"/>
        <v>0</v>
      </c>
      <c r="K1158" s="237">
        <f t="shared" si="642"/>
        <v>0</v>
      </c>
    </row>
    <row r="1159" spans="1:12" s="43" customFormat="1" ht="15" x14ac:dyDescent="0.2">
      <c r="A1159" s="72"/>
      <c r="B1159" s="223" t="s">
        <v>180</v>
      </c>
      <c r="C1159" s="120" t="s">
        <v>764</v>
      </c>
      <c r="D1159" s="105">
        <v>4</v>
      </c>
      <c r="E1159" s="121" t="s">
        <v>33</v>
      </c>
      <c r="F1159" s="226"/>
      <c r="G1159" s="104"/>
      <c r="H1159" s="76">
        <f t="shared" si="649"/>
        <v>0</v>
      </c>
      <c r="I1159" s="159">
        <f t="shared" si="652"/>
        <v>0</v>
      </c>
      <c r="J1159" s="159">
        <f t="shared" si="653"/>
        <v>0</v>
      </c>
      <c r="K1159" s="237">
        <f t="shared" si="642"/>
        <v>0</v>
      </c>
    </row>
    <row r="1160" spans="1:12" s="46" customFormat="1" ht="15" x14ac:dyDescent="0.2">
      <c r="A1160" s="119"/>
      <c r="B1160" s="266">
        <v>2</v>
      </c>
      <c r="C1160" s="267" t="s">
        <v>765</v>
      </c>
      <c r="D1160" s="124"/>
      <c r="E1160" s="238"/>
      <c r="F1160" s="74"/>
      <c r="G1160" s="74"/>
      <c r="H1160" s="241"/>
      <c r="I1160" s="172"/>
      <c r="J1160" s="159"/>
      <c r="K1160" s="237"/>
    </row>
    <row r="1161" spans="1:12" s="43" customFormat="1" ht="15" x14ac:dyDescent="0.2">
      <c r="A1161" s="72"/>
      <c r="B1161" s="223" t="s">
        <v>14</v>
      </c>
      <c r="C1161" s="123" t="s">
        <v>959</v>
      </c>
      <c r="D1161" s="77"/>
      <c r="E1161" s="123"/>
      <c r="F1161" s="78"/>
      <c r="G1161" s="79"/>
      <c r="H1161" s="80"/>
      <c r="I1161" s="172"/>
      <c r="J1161" s="159"/>
      <c r="K1161" s="237"/>
    </row>
    <row r="1162" spans="1:12" s="43" customFormat="1" ht="15" x14ac:dyDescent="0.2">
      <c r="A1162" s="72"/>
      <c r="B1162" s="223" t="s">
        <v>409</v>
      </c>
      <c r="C1162" s="123" t="s">
        <v>134</v>
      </c>
      <c r="D1162" s="224">
        <v>24</v>
      </c>
      <c r="E1162" s="118" t="s">
        <v>16</v>
      </c>
      <c r="F1162" s="226"/>
      <c r="G1162" s="226"/>
      <c r="H1162" s="76">
        <f t="shared" ref="H1162:H1184" si="654">SUM(F1162,G1162)*D1162</f>
        <v>0</v>
      </c>
      <c r="I1162" s="159">
        <f t="shared" ref="I1162:I1174" si="655">TRUNC(F1162*(1+$K$4),2)</f>
        <v>0</v>
      </c>
      <c r="J1162" s="159">
        <f t="shared" ref="J1162:J1174" si="656">TRUNC(G1162*(1+$K$4),2)</f>
        <v>0</v>
      </c>
      <c r="K1162" s="237">
        <f t="shared" ref="K1162:K1184" si="657">SUM(I1162:J1162)*D1162</f>
        <v>0</v>
      </c>
    </row>
    <row r="1163" spans="1:12" s="44" customFormat="1" ht="15" x14ac:dyDescent="0.2">
      <c r="A1163" s="72"/>
      <c r="B1163" s="223" t="s">
        <v>17</v>
      </c>
      <c r="C1163" s="123" t="s">
        <v>704</v>
      </c>
      <c r="D1163" s="224">
        <v>4</v>
      </c>
      <c r="E1163" s="118" t="s">
        <v>11</v>
      </c>
      <c r="F1163" s="226"/>
      <c r="G1163" s="226"/>
      <c r="H1163" s="76">
        <f t="shared" si="654"/>
        <v>0</v>
      </c>
      <c r="I1163" s="159">
        <f t="shared" si="655"/>
        <v>0</v>
      </c>
      <c r="J1163" s="159">
        <f t="shared" si="656"/>
        <v>0</v>
      </c>
      <c r="K1163" s="237">
        <f t="shared" si="657"/>
        <v>0</v>
      </c>
    </row>
    <row r="1164" spans="1:12" s="43" customFormat="1" ht="30" x14ac:dyDescent="0.2">
      <c r="A1164" s="72"/>
      <c r="B1164" s="223" t="s">
        <v>19</v>
      </c>
      <c r="C1164" s="123" t="s">
        <v>766</v>
      </c>
      <c r="D1164" s="105">
        <v>4</v>
      </c>
      <c r="E1164" s="121" t="s">
        <v>11</v>
      </c>
      <c r="F1164" s="226"/>
      <c r="G1164" s="104"/>
      <c r="H1164" s="76">
        <f t="shared" si="654"/>
        <v>0</v>
      </c>
      <c r="I1164" s="159">
        <f t="shared" si="655"/>
        <v>0</v>
      </c>
      <c r="J1164" s="159">
        <f t="shared" si="656"/>
        <v>0</v>
      </c>
      <c r="K1164" s="237">
        <f t="shared" si="657"/>
        <v>0</v>
      </c>
    </row>
    <row r="1165" spans="1:12" s="43" customFormat="1" ht="30" x14ac:dyDescent="0.2">
      <c r="A1165" s="72"/>
      <c r="B1165" s="223" t="s">
        <v>21</v>
      </c>
      <c r="C1165" s="123" t="s">
        <v>767</v>
      </c>
      <c r="D1165" s="105">
        <v>21</v>
      </c>
      <c r="E1165" s="121" t="s">
        <v>11</v>
      </c>
      <c r="F1165" s="226"/>
      <c r="G1165" s="104"/>
      <c r="H1165" s="76">
        <f t="shared" si="654"/>
        <v>0</v>
      </c>
      <c r="I1165" s="159">
        <f t="shared" si="655"/>
        <v>0</v>
      </c>
      <c r="J1165" s="159">
        <f t="shared" si="656"/>
        <v>0</v>
      </c>
      <c r="K1165" s="237">
        <f t="shared" si="657"/>
        <v>0</v>
      </c>
    </row>
    <row r="1166" spans="1:12" s="46" customFormat="1" ht="15" x14ac:dyDescent="0.2">
      <c r="A1166" s="72"/>
      <c r="B1166" s="223" t="s">
        <v>23</v>
      </c>
      <c r="C1166" s="123" t="s">
        <v>949</v>
      </c>
      <c r="D1166" s="105">
        <v>2100</v>
      </c>
      <c r="E1166" s="121" t="s">
        <v>16</v>
      </c>
      <c r="F1166" s="226"/>
      <c r="G1166" s="104"/>
      <c r="H1166" s="76">
        <f t="shared" si="654"/>
        <v>0</v>
      </c>
      <c r="I1166" s="159">
        <f t="shared" si="655"/>
        <v>0</v>
      </c>
      <c r="J1166" s="159">
        <f t="shared" si="656"/>
        <v>0</v>
      </c>
      <c r="K1166" s="237">
        <f t="shared" si="657"/>
        <v>0</v>
      </c>
    </row>
    <row r="1167" spans="1:12" s="43" customFormat="1" ht="45" x14ac:dyDescent="0.2">
      <c r="A1167" s="72"/>
      <c r="B1167" s="223" t="s">
        <v>236</v>
      </c>
      <c r="C1167" s="240" t="s">
        <v>768</v>
      </c>
      <c r="D1167" s="105">
        <v>1</v>
      </c>
      <c r="E1167" s="121" t="s">
        <v>33</v>
      </c>
      <c r="F1167" s="226"/>
      <c r="G1167" s="104"/>
      <c r="H1167" s="76">
        <f t="shared" si="654"/>
        <v>0</v>
      </c>
      <c r="I1167" s="159">
        <f t="shared" si="655"/>
        <v>0</v>
      </c>
      <c r="J1167" s="159">
        <f t="shared" si="656"/>
        <v>0</v>
      </c>
      <c r="K1167" s="237">
        <f t="shared" si="657"/>
        <v>0</v>
      </c>
    </row>
    <row r="1168" spans="1:12" s="20" customFormat="1" ht="60" x14ac:dyDescent="0.2">
      <c r="A1168" s="72"/>
      <c r="B1168" s="223" t="s">
        <v>237</v>
      </c>
      <c r="C1168" s="240" t="s">
        <v>507</v>
      </c>
      <c r="D1168" s="105">
        <v>1</v>
      </c>
      <c r="E1168" s="121" t="s">
        <v>33</v>
      </c>
      <c r="F1168" s="226"/>
      <c r="G1168" s="104"/>
      <c r="H1168" s="76">
        <f t="shared" si="654"/>
        <v>0</v>
      </c>
      <c r="I1168" s="159">
        <f t="shared" si="655"/>
        <v>0</v>
      </c>
      <c r="J1168" s="159">
        <f t="shared" si="656"/>
        <v>0</v>
      </c>
      <c r="K1168" s="237">
        <f t="shared" si="657"/>
        <v>0</v>
      </c>
      <c r="L1168" s="18"/>
    </row>
    <row r="1169" spans="1:97" s="20" customFormat="1" ht="15" x14ac:dyDescent="0.2">
      <c r="A1169" s="72"/>
      <c r="B1169" s="223" t="s">
        <v>238</v>
      </c>
      <c r="C1169" s="123" t="s">
        <v>769</v>
      </c>
      <c r="D1169" s="105">
        <v>2</v>
      </c>
      <c r="E1169" s="121" t="s">
        <v>11</v>
      </c>
      <c r="F1169" s="226"/>
      <c r="G1169" s="104"/>
      <c r="H1169" s="76">
        <f t="shared" si="654"/>
        <v>0</v>
      </c>
      <c r="I1169" s="159">
        <f t="shared" si="655"/>
        <v>0</v>
      </c>
      <c r="J1169" s="159">
        <f t="shared" si="656"/>
        <v>0</v>
      </c>
      <c r="K1169" s="237">
        <f t="shared" si="657"/>
        <v>0</v>
      </c>
      <c r="L1169" s="18"/>
    </row>
    <row r="1170" spans="1:97" s="20" customFormat="1" ht="15" x14ac:dyDescent="0.2">
      <c r="A1170" s="72"/>
      <c r="B1170" s="223" t="s">
        <v>239</v>
      </c>
      <c r="C1170" s="123" t="s">
        <v>509</v>
      </c>
      <c r="D1170" s="105">
        <v>1</v>
      </c>
      <c r="E1170" s="121" t="s">
        <v>11</v>
      </c>
      <c r="F1170" s="226"/>
      <c r="G1170" s="104"/>
      <c r="H1170" s="76">
        <f t="shared" si="654"/>
        <v>0</v>
      </c>
      <c r="I1170" s="159">
        <f t="shared" si="655"/>
        <v>0</v>
      </c>
      <c r="J1170" s="159">
        <f t="shared" si="656"/>
        <v>0</v>
      </c>
      <c r="K1170" s="237">
        <f t="shared" si="657"/>
        <v>0</v>
      </c>
      <c r="L1170" s="18"/>
    </row>
    <row r="1171" spans="1:97" s="8" customFormat="1" ht="15" x14ac:dyDescent="0.2">
      <c r="A1171" s="72"/>
      <c r="B1171" s="223" t="s">
        <v>246</v>
      </c>
      <c r="C1171" s="169" t="s">
        <v>770</v>
      </c>
      <c r="D1171" s="105">
        <v>11</v>
      </c>
      <c r="E1171" s="121" t="s">
        <v>33</v>
      </c>
      <c r="F1171" s="226"/>
      <c r="G1171" s="104"/>
      <c r="H1171" s="76">
        <f t="shared" si="654"/>
        <v>0</v>
      </c>
      <c r="I1171" s="159">
        <f t="shared" si="655"/>
        <v>0</v>
      </c>
      <c r="J1171" s="159">
        <f t="shared" si="656"/>
        <v>0</v>
      </c>
      <c r="K1171" s="237">
        <f t="shared" si="657"/>
        <v>0</v>
      </c>
    </row>
    <row r="1172" spans="1:97" s="20" customFormat="1" ht="15" x14ac:dyDescent="0.2">
      <c r="A1172" s="170"/>
      <c r="B1172" s="223" t="s">
        <v>268</v>
      </c>
      <c r="C1172" s="123" t="s">
        <v>771</v>
      </c>
      <c r="D1172" s="105">
        <v>45</v>
      </c>
      <c r="E1172" s="121" t="s">
        <v>11</v>
      </c>
      <c r="F1172" s="226"/>
      <c r="G1172" s="104"/>
      <c r="H1172" s="76">
        <f t="shared" si="654"/>
        <v>0</v>
      </c>
      <c r="I1172" s="159">
        <f t="shared" si="655"/>
        <v>0</v>
      </c>
      <c r="J1172" s="159">
        <f t="shared" si="656"/>
        <v>0</v>
      </c>
      <c r="K1172" s="237">
        <f t="shared" si="657"/>
        <v>0</v>
      </c>
      <c r="L1172" s="18"/>
    </row>
    <row r="1173" spans="1:97" s="20" customFormat="1" ht="15" x14ac:dyDescent="0.2">
      <c r="A1173" s="72"/>
      <c r="B1173" s="223" t="s">
        <v>269</v>
      </c>
      <c r="C1173" s="123" t="s">
        <v>772</v>
      </c>
      <c r="D1173" s="105">
        <v>45</v>
      </c>
      <c r="E1173" s="121" t="s">
        <v>11</v>
      </c>
      <c r="F1173" s="226"/>
      <c r="G1173" s="104"/>
      <c r="H1173" s="76">
        <f t="shared" si="654"/>
        <v>0</v>
      </c>
      <c r="I1173" s="159">
        <f t="shared" si="655"/>
        <v>0</v>
      </c>
      <c r="J1173" s="159">
        <f t="shared" si="656"/>
        <v>0</v>
      </c>
      <c r="K1173" s="237">
        <f t="shared" si="657"/>
        <v>0</v>
      </c>
      <c r="L1173" s="18"/>
    </row>
    <row r="1174" spans="1:97" s="3" customFormat="1" ht="15" x14ac:dyDescent="0.2">
      <c r="A1174" s="72"/>
      <c r="B1174" s="223" t="s">
        <v>270</v>
      </c>
      <c r="C1174" s="120" t="s">
        <v>773</v>
      </c>
      <c r="D1174" s="105">
        <v>4</v>
      </c>
      <c r="E1174" s="121" t="s">
        <v>11</v>
      </c>
      <c r="F1174" s="226"/>
      <c r="G1174" s="104"/>
      <c r="H1174" s="76">
        <f t="shared" si="654"/>
        <v>0</v>
      </c>
      <c r="I1174" s="159">
        <f t="shared" si="655"/>
        <v>0</v>
      </c>
      <c r="J1174" s="159">
        <f t="shared" si="656"/>
        <v>0</v>
      </c>
      <c r="K1174" s="237">
        <f t="shared" si="657"/>
        <v>0</v>
      </c>
    </row>
    <row r="1175" spans="1:97" s="20" customFormat="1" ht="30" x14ac:dyDescent="0.2">
      <c r="A1175" s="72"/>
      <c r="B1175" s="223" t="s">
        <v>720</v>
      </c>
      <c r="C1175" s="123" t="s">
        <v>774</v>
      </c>
      <c r="D1175" s="105">
        <v>10</v>
      </c>
      <c r="E1175" s="121" t="s">
        <v>458</v>
      </c>
      <c r="F1175" s="226"/>
      <c r="G1175" s="104"/>
      <c r="H1175" s="76">
        <f t="shared" si="654"/>
        <v>0</v>
      </c>
      <c r="I1175" s="159">
        <f t="shared" ref="I1175:I1184" si="658">TRUNC(F1175*(1+$K$4),2)</f>
        <v>0</v>
      </c>
      <c r="J1175" s="159">
        <f t="shared" ref="J1175:J1184" si="659">TRUNC(G1175*(1+$K$4),2)</f>
        <v>0</v>
      </c>
      <c r="K1175" s="237">
        <f t="shared" si="657"/>
        <v>0</v>
      </c>
      <c r="L1175" s="18"/>
    </row>
    <row r="1176" spans="1:97" s="20" customFormat="1" ht="15" x14ac:dyDescent="0.2">
      <c r="A1176" s="72"/>
      <c r="B1176" s="223" t="s">
        <v>721</v>
      </c>
      <c r="C1176" s="120" t="s">
        <v>775</v>
      </c>
      <c r="D1176" s="105">
        <v>15</v>
      </c>
      <c r="E1176" s="121" t="s">
        <v>33</v>
      </c>
      <c r="F1176" s="226"/>
      <c r="G1176" s="104"/>
      <c r="H1176" s="76">
        <f t="shared" si="654"/>
        <v>0</v>
      </c>
      <c r="I1176" s="159">
        <f t="shared" si="658"/>
        <v>0</v>
      </c>
      <c r="J1176" s="159">
        <f t="shared" si="659"/>
        <v>0</v>
      </c>
      <c r="K1176" s="237">
        <f t="shared" si="657"/>
        <v>0</v>
      </c>
      <c r="L1176" s="18"/>
    </row>
    <row r="1177" spans="1:97" s="29" customFormat="1" ht="15" x14ac:dyDescent="0.2">
      <c r="A1177" s="72"/>
      <c r="B1177" s="223" t="s">
        <v>722</v>
      </c>
      <c r="C1177" s="120" t="s">
        <v>135</v>
      </c>
      <c r="D1177" s="105">
        <v>4</v>
      </c>
      <c r="E1177" s="121" t="s">
        <v>33</v>
      </c>
      <c r="F1177" s="226"/>
      <c r="G1177" s="104"/>
      <c r="H1177" s="76">
        <f t="shared" si="654"/>
        <v>0</v>
      </c>
      <c r="I1177" s="159">
        <f t="shared" si="658"/>
        <v>0</v>
      </c>
      <c r="J1177" s="159">
        <f t="shared" si="659"/>
        <v>0</v>
      </c>
      <c r="K1177" s="237">
        <f t="shared" si="657"/>
        <v>0</v>
      </c>
      <c r="L1177" s="21"/>
      <c r="M1177" s="30"/>
      <c r="N1177" s="26"/>
      <c r="O1177" s="26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1"/>
      <c r="CP1177" s="21"/>
      <c r="CQ1177" s="21"/>
      <c r="CR1177" s="21"/>
      <c r="CS1177" s="21"/>
    </row>
    <row r="1178" spans="1:97" s="23" customFormat="1" ht="15" x14ac:dyDescent="0.2">
      <c r="A1178" s="72"/>
      <c r="B1178" s="223" t="s">
        <v>723</v>
      </c>
      <c r="C1178" s="120" t="s">
        <v>776</v>
      </c>
      <c r="D1178" s="105">
        <v>35</v>
      </c>
      <c r="E1178" s="121" t="s">
        <v>11</v>
      </c>
      <c r="F1178" s="226"/>
      <c r="G1178" s="104"/>
      <c r="H1178" s="76">
        <f t="shared" si="654"/>
        <v>0</v>
      </c>
      <c r="I1178" s="159">
        <f t="shared" si="658"/>
        <v>0</v>
      </c>
      <c r="J1178" s="159">
        <f t="shared" si="659"/>
        <v>0</v>
      </c>
      <c r="K1178" s="237">
        <f t="shared" si="657"/>
        <v>0</v>
      </c>
      <c r="L1178" s="21"/>
    </row>
    <row r="1179" spans="1:97" s="43" customFormat="1" ht="45" x14ac:dyDescent="0.2">
      <c r="A1179" s="72"/>
      <c r="B1179" s="223" t="s">
        <v>724</v>
      </c>
      <c r="C1179" s="120" t="s">
        <v>904</v>
      </c>
      <c r="D1179" s="105">
        <v>17</v>
      </c>
      <c r="E1179" s="121" t="s">
        <v>11</v>
      </c>
      <c r="F1179" s="226"/>
      <c r="G1179" s="104"/>
      <c r="H1179" s="76">
        <f t="shared" ref="H1179" si="660">SUM(F1179:G1179)*D1179</f>
        <v>0</v>
      </c>
      <c r="I1179" s="159">
        <f t="shared" si="658"/>
        <v>0</v>
      </c>
      <c r="J1179" s="159">
        <f t="shared" si="659"/>
        <v>0</v>
      </c>
      <c r="K1179" s="237">
        <f t="shared" ref="K1179" si="661">SUM(I1179:J1179)*D1179</f>
        <v>0</v>
      </c>
    </row>
    <row r="1180" spans="1:97" s="43" customFormat="1" ht="60" x14ac:dyDescent="0.2">
      <c r="A1180" s="150"/>
      <c r="B1180" s="223" t="s">
        <v>725</v>
      </c>
      <c r="C1180" s="120" t="s">
        <v>37</v>
      </c>
      <c r="D1180" s="105">
        <v>4</v>
      </c>
      <c r="E1180" s="121" t="s">
        <v>11</v>
      </c>
      <c r="F1180" s="226"/>
      <c r="G1180" s="104"/>
      <c r="H1180" s="76">
        <f t="shared" si="654"/>
        <v>0</v>
      </c>
      <c r="I1180" s="159">
        <f t="shared" si="658"/>
        <v>0</v>
      </c>
      <c r="J1180" s="159">
        <f t="shared" si="659"/>
        <v>0</v>
      </c>
      <c r="K1180" s="237">
        <f t="shared" si="657"/>
        <v>0</v>
      </c>
    </row>
    <row r="1181" spans="1:97" s="43" customFormat="1" ht="15" x14ac:dyDescent="0.2">
      <c r="A1181" s="72"/>
      <c r="B1181" s="223" t="s">
        <v>726</v>
      </c>
      <c r="C1181" s="120" t="s">
        <v>136</v>
      </c>
      <c r="D1181" s="105">
        <v>15</v>
      </c>
      <c r="E1181" s="121" t="s">
        <v>11</v>
      </c>
      <c r="F1181" s="226"/>
      <c r="G1181" s="104"/>
      <c r="H1181" s="76">
        <f t="shared" si="654"/>
        <v>0</v>
      </c>
      <c r="I1181" s="159">
        <f t="shared" si="658"/>
        <v>0</v>
      </c>
      <c r="J1181" s="159">
        <f t="shared" si="659"/>
        <v>0</v>
      </c>
      <c r="K1181" s="237">
        <f t="shared" si="657"/>
        <v>0</v>
      </c>
    </row>
    <row r="1182" spans="1:97" s="43" customFormat="1" ht="45" x14ac:dyDescent="0.2">
      <c r="A1182" s="72"/>
      <c r="B1182" s="223" t="s">
        <v>727</v>
      </c>
      <c r="C1182" s="240" t="s">
        <v>906</v>
      </c>
      <c r="D1182" s="224">
        <v>1</v>
      </c>
      <c r="E1182" s="118" t="s">
        <v>11</v>
      </c>
      <c r="F1182" s="116"/>
      <c r="G1182" s="116"/>
      <c r="H1182" s="241">
        <f t="shared" si="654"/>
        <v>0</v>
      </c>
      <c r="I1182" s="159">
        <f t="shared" si="658"/>
        <v>0</v>
      </c>
      <c r="J1182" s="159">
        <f t="shared" si="659"/>
        <v>0</v>
      </c>
      <c r="K1182" s="237">
        <f t="shared" ref="K1182" si="662">SUM(I1182:J1182)*D1182</f>
        <v>0</v>
      </c>
    </row>
    <row r="1183" spans="1:97" s="43" customFormat="1" ht="15" x14ac:dyDescent="0.2">
      <c r="A1183" s="119"/>
      <c r="B1183" s="223" t="s">
        <v>729</v>
      </c>
      <c r="C1183" s="120" t="s">
        <v>40</v>
      </c>
      <c r="D1183" s="105">
        <v>40</v>
      </c>
      <c r="E1183" s="121" t="s">
        <v>11</v>
      </c>
      <c r="F1183" s="226"/>
      <c r="G1183" s="104"/>
      <c r="H1183" s="76">
        <f t="shared" si="654"/>
        <v>0</v>
      </c>
      <c r="I1183" s="159">
        <f t="shared" si="658"/>
        <v>0</v>
      </c>
      <c r="J1183" s="159">
        <f t="shared" si="659"/>
        <v>0</v>
      </c>
      <c r="K1183" s="237">
        <f t="shared" si="657"/>
        <v>0</v>
      </c>
    </row>
    <row r="1184" spans="1:97" s="20" customFormat="1" ht="15" x14ac:dyDescent="0.2">
      <c r="A1184" s="84"/>
      <c r="B1184" s="85" t="s">
        <v>730</v>
      </c>
      <c r="C1184" s="171" t="s">
        <v>41</v>
      </c>
      <c r="D1184" s="166">
        <v>22</v>
      </c>
      <c r="E1184" s="167" t="s">
        <v>11</v>
      </c>
      <c r="F1184" s="168"/>
      <c r="G1184" s="109"/>
      <c r="H1184" s="90">
        <f t="shared" si="654"/>
        <v>0</v>
      </c>
      <c r="I1184" s="159">
        <f t="shared" si="658"/>
        <v>0</v>
      </c>
      <c r="J1184" s="159">
        <f t="shared" si="659"/>
        <v>0</v>
      </c>
      <c r="K1184" s="247">
        <f t="shared" si="657"/>
        <v>0</v>
      </c>
      <c r="L1184" s="18"/>
    </row>
    <row r="1185" spans="1:12" s="20" customFormat="1" ht="15" x14ac:dyDescent="0.2">
      <c r="A1185" s="140"/>
      <c r="B1185" s="141"/>
      <c r="C1185" s="142" t="s">
        <v>777</v>
      </c>
      <c r="D1185" s="143"/>
      <c r="E1185" s="142"/>
      <c r="F1185" s="95">
        <f>SUMPRODUCT(F1132:F1184,D1132:D1184)</f>
        <v>0</v>
      </c>
      <c r="G1185" s="95">
        <f>SUMPRODUCT(G1132:G1184,D1132:D1184)</f>
        <v>0</v>
      </c>
      <c r="H1185" s="96">
        <f>SUM(H1132:H1184)</f>
        <v>0</v>
      </c>
      <c r="I1185" s="95">
        <f>SUMPRODUCT(I1132:I1184,D1132:D1184)</f>
        <v>0</v>
      </c>
      <c r="J1185" s="95">
        <f>SUMPRODUCT(J1132:J1184,D1132:D1184)</f>
        <v>0</v>
      </c>
      <c r="K1185" s="96">
        <f>SUM(K1132:K1184)</f>
        <v>0</v>
      </c>
      <c r="L1185" s="18"/>
    </row>
    <row r="1186" spans="1:12" s="43" customFormat="1" ht="15" x14ac:dyDescent="0.2">
      <c r="A1186" s="55"/>
      <c r="B1186" s="56" t="s">
        <v>922</v>
      </c>
      <c r="C1186" s="57" t="s">
        <v>778</v>
      </c>
      <c r="D1186" s="58"/>
      <c r="E1186" s="57"/>
      <c r="F1186" s="59"/>
      <c r="G1186" s="60"/>
      <c r="H1186" s="61"/>
      <c r="I1186" s="97"/>
      <c r="J1186" s="63"/>
      <c r="K1186" s="64"/>
    </row>
    <row r="1187" spans="1:12" s="43" customFormat="1" ht="15" x14ac:dyDescent="0.2">
      <c r="A1187" s="65"/>
      <c r="B1187" s="223" t="s">
        <v>10</v>
      </c>
      <c r="C1187" s="123" t="s">
        <v>959</v>
      </c>
      <c r="D1187" s="77"/>
      <c r="E1187" s="123"/>
      <c r="F1187" s="78"/>
      <c r="G1187" s="79"/>
      <c r="H1187" s="80"/>
      <c r="I1187" s="172"/>
      <c r="J1187" s="159"/>
      <c r="K1187" s="83"/>
    </row>
    <row r="1188" spans="1:12" s="43" customFormat="1" ht="15" x14ac:dyDescent="0.2">
      <c r="A1188" s="72"/>
      <c r="B1188" s="223" t="s">
        <v>338</v>
      </c>
      <c r="C1188" s="123" t="s">
        <v>134</v>
      </c>
      <c r="D1188" s="224">
        <v>12</v>
      </c>
      <c r="E1188" s="118" t="s">
        <v>16</v>
      </c>
      <c r="F1188" s="226"/>
      <c r="G1188" s="226"/>
      <c r="H1188" s="76">
        <f t="shared" ref="H1188:H1196" si="663">SUM(F1188,G1188)*D1188</f>
        <v>0</v>
      </c>
      <c r="I1188" s="159">
        <f t="shared" ref="I1188:I1196" si="664">TRUNC(F1188*(1+$K$4),2)</f>
        <v>0</v>
      </c>
      <c r="J1188" s="159">
        <f t="shared" ref="J1188:J1196" si="665">TRUNC(G1188*(1+$K$4),2)</f>
        <v>0</v>
      </c>
      <c r="K1188" s="237">
        <f t="shared" ref="K1188:K1210" si="666">SUM(I1188:J1188)*D1188</f>
        <v>0</v>
      </c>
    </row>
    <row r="1189" spans="1:12" s="43" customFormat="1" ht="15" x14ac:dyDescent="0.2">
      <c r="A1189" s="72"/>
      <c r="B1189" s="223" t="s">
        <v>340</v>
      </c>
      <c r="C1189" s="123" t="s">
        <v>779</v>
      </c>
      <c r="D1189" s="224">
        <v>60</v>
      </c>
      <c r="E1189" s="118" t="s">
        <v>16</v>
      </c>
      <c r="F1189" s="226"/>
      <c r="G1189" s="226"/>
      <c r="H1189" s="76">
        <f t="shared" si="663"/>
        <v>0</v>
      </c>
      <c r="I1189" s="159">
        <f t="shared" si="664"/>
        <v>0</v>
      </c>
      <c r="J1189" s="159">
        <f t="shared" si="665"/>
        <v>0</v>
      </c>
      <c r="K1189" s="237">
        <f t="shared" si="666"/>
        <v>0</v>
      </c>
    </row>
    <row r="1190" spans="1:12" s="43" customFormat="1" ht="15" x14ac:dyDescent="0.2">
      <c r="A1190" s="72"/>
      <c r="B1190" s="223" t="s">
        <v>12</v>
      </c>
      <c r="C1190" s="123" t="s">
        <v>704</v>
      </c>
      <c r="D1190" s="224">
        <v>6</v>
      </c>
      <c r="E1190" s="118" t="s">
        <v>11</v>
      </c>
      <c r="F1190" s="226"/>
      <c r="G1190" s="226"/>
      <c r="H1190" s="76">
        <f t="shared" si="663"/>
        <v>0</v>
      </c>
      <c r="I1190" s="159">
        <f t="shared" si="664"/>
        <v>0</v>
      </c>
      <c r="J1190" s="159">
        <f t="shared" si="665"/>
        <v>0</v>
      </c>
      <c r="K1190" s="237">
        <f t="shared" si="666"/>
        <v>0</v>
      </c>
    </row>
    <row r="1191" spans="1:12" s="46" customFormat="1" ht="15" x14ac:dyDescent="0.2">
      <c r="A1191" s="72"/>
      <c r="B1191" s="223" t="s">
        <v>72</v>
      </c>
      <c r="C1191" s="123" t="s">
        <v>780</v>
      </c>
      <c r="D1191" s="224">
        <v>10</v>
      </c>
      <c r="E1191" s="118" t="s">
        <v>11</v>
      </c>
      <c r="F1191" s="226"/>
      <c r="G1191" s="226"/>
      <c r="H1191" s="76">
        <f t="shared" si="663"/>
        <v>0</v>
      </c>
      <c r="I1191" s="159">
        <f t="shared" si="664"/>
        <v>0</v>
      </c>
      <c r="J1191" s="159">
        <f t="shared" si="665"/>
        <v>0</v>
      </c>
      <c r="K1191" s="237">
        <f t="shared" si="666"/>
        <v>0</v>
      </c>
    </row>
    <row r="1192" spans="1:12" s="43" customFormat="1" ht="30" x14ac:dyDescent="0.2">
      <c r="A1192" s="72"/>
      <c r="B1192" s="223" t="s">
        <v>129</v>
      </c>
      <c r="C1192" s="120" t="s">
        <v>962</v>
      </c>
      <c r="D1192" s="105">
        <v>6</v>
      </c>
      <c r="E1192" s="121" t="s">
        <v>16</v>
      </c>
      <c r="F1192" s="226"/>
      <c r="G1192" s="104"/>
      <c r="H1192" s="76">
        <f t="shared" si="663"/>
        <v>0</v>
      </c>
      <c r="I1192" s="159">
        <f t="shared" si="664"/>
        <v>0</v>
      </c>
      <c r="J1192" s="159">
        <f t="shared" si="665"/>
        <v>0</v>
      </c>
      <c r="K1192" s="237">
        <f t="shared" si="666"/>
        <v>0</v>
      </c>
    </row>
    <row r="1193" spans="1:12" s="20" customFormat="1" ht="15" x14ac:dyDescent="0.2">
      <c r="A1193" s="72"/>
      <c r="B1193" s="223" t="s">
        <v>128</v>
      </c>
      <c r="C1193" s="120" t="s">
        <v>135</v>
      </c>
      <c r="D1193" s="105">
        <v>2</v>
      </c>
      <c r="E1193" s="121" t="s">
        <v>33</v>
      </c>
      <c r="F1193" s="226"/>
      <c r="G1193" s="104"/>
      <c r="H1193" s="76">
        <f t="shared" si="663"/>
        <v>0</v>
      </c>
      <c r="I1193" s="159">
        <f t="shared" si="664"/>
        <v>0</v>
      </c>
      <c r="J1193" s="159">
        <f t="shared" si="665"/>
        <v>0</v>
      </c>
      <c r="K1193" s="237">
        <f t="shared" si="666"/>
        <v>0</v>
      </c>
      <c r="L1193" s="18"/>
    </row>
    <row r="1194" spans="1:12" s="20" customFormat="1" ht="30" x14ac:dyDescent="0.2">
      <c r="A1194" s="72"/>
      <c r="B1194" s="223" t="s">
        <v>131</v>
      </c>
      <c r="C1194" s="123" t="s">
        <v>766</v>
      </c>
      <c r="D1194" s="105">
        <v>1</v>
      </c>
      <c r="E1194" s="121" t="s">
        <v>11</v>
      </c>
      <c r="F1194" s="226"/>
      <c r="G1194" s="104"/>
      <c r="H1194" s="76">
        <f t="shared" si="663"/>
        <v>0</v>
      </c>
      <c r="I1194" s="159">
        <f t="shared" si="664"/>
        <v>0</v>
      </c>
      <c r="J1194" s="159">
        <f t="shared" si="665"/>
        <v>0</v>
      </c>
      <c r="K1194" s="237">
        <f t="shared" si="666"/>
        <v>0</v>
      </c>
      <c r="L1194" s="18"/>
    </row>
    <row r="1195" spans="1:12" s="43" customFormat="1" ht="30" x14ac:dyDescent="0.2">
      <c r="A1195" s="72"/>
      <c r="B1195" s="223" t="s">
        <v>165</v>
      </c>
      <c r="C1195" s="123" t="s">
        <v>767</v>
      </c>
      <c r="D1195" s="105">
        <v>1</v>
      </c>
      <c r="E1195" s="121" t="s">
        <v>11</v>
      </c>
      <c r="F1195" s="226"/>
      <c r="G1195" s="104"/>
      <c r="H1195" s="76">
        <f t="shared" si="663"/>
        <v>0</v>
      </c>
      <c r="I1195" s="159">
        <f t="shared" si="664"/>
        <v>0</v>
      </c>
      <c r="J1195" s="159">
        <f t="shared" si="665"/>
        <v>0</v>
      </c>
      <c r="K1195" s="237">
        <f t="shared" si="666"/>
        <v>0</v>
      </c>
    </row>
    <row r="1196" spans="1:12" s="43" customFormat="1" ht="30" x14ac:dyDescent="0.2">
      <c r="A1196" s="72"/>
      <c r="B1196" s="223" t="s">
        <v>166</v>
      </c>
      <c r="C1196" s="123" t="s">
        <v>781</v>
      </c>
      <c r="D1196" s="105">
        <v>1</v>
      </c>
      <c r="E1196" s="121" t="s">
        <v>11</v>
      </c>
      <c r="F1196" s="226"/>
      <c r="G1196" s="104"/>
      <c r="H1196" s="76">
        <f t="shared" si="663"/>
        <v>0</v>
      </c>
      <c r="I1196" s="159">
        <f t="shared" si="664"/>
        <v>0</v>
      </c>
      <c r="J1196" s="159">
        <f t="shared" si="665"/>
        <v>0</v>
      </c>
      <c r="K1196" s="237">
        <f t="shared" si="666"/>
        <v>0</v>
      </c>
    </row>
    <row r="1197" spans="1:12" s="43" customFormat="1" ht="15" x14ac:dyDescent="0.2">
      <c r="A1197" s="72"/>
      <c r="B1197" s="223" t="s">
        <v>167</v>
      </c>
      <c r="C1197" s="123" t="s">
        <v>782</v>
      </c>
      <c r="D1197" s="224"/>
      <c r="E1197" s="118"/>
      <c r="F1197" s="159"/>
      <c r="G1197" s="159"/>
      <c r="H1197" s="83"/>
      <c r="I1197" s="172"/>
      <c r="J1197" s="159"/>
      <c r="K1197" s="237"/>
    </row>
    <row r="1198" spans="1:12" s="43" customFormat="1" ht="15" x14ac:dyDescent="0.2">
      <c r="A1198" s="72"/>
      <c r="B1198" s="223" t="s">
        <v>755</v>
      </c>
      <c r="C1198" s="123" t="s">
        <v>783</v>
      </c>
      <c r="D1198" s="224">
        <v>2</v>
      </c>
      <c r="E1198" s="118" t="s">
        <v>11</v>
      </c>
      <c r="F1198" s="226"/>
      <c r="G1198" s="226"/>
      <c r="H1198" s="76">
        <f t="shared" ref="H1198:H1210" si="667">SUM(F1198,G1198)*D1198</f>
        <v>0</v>
      </c>
      <c r="I1198" s="159">
        <f t="shared" ref="I1198:I1210" si="668">TRUNC(F1198*(1+$K$4),2)</f>
        <v>0</v>
      </c>
      <c r="J1198" s="159">
        <f t="shared" ref="J1198:J1210" si="669">TRUNC(G1198*(1+$K$4),2)</f>
        <v>0</v>
      </c>
      <c r="K1198" s="237">
        <f t="shared" si="666"/>
        <v>0</v>
      </c>
    </row>
    <row r="1199" spans="1:12" s="43" customFormat="1" ht="15" x14ac:dyDescent="0.2">
      <c r="A1199" s="72"/>
      <c r="B1199" s="223" t="s">
        <v>137</v>
      </c>
      <c r="C1199" s="123" t="s">
        <v>949</v>
      </c>
      <c r="D1199" s="105">
        <v>1200</v>
      </c>
      <c r="E1199" s="121" t="s">
        <v>16</v>
      </c>
      <c r="F1199" s="226"/>
      <c r="G1199" s="104"/>
      <c r="H1199" s="76">
        <f t="shared" si="667"/>
        <v>0</v>
      </c>
      <c r="I1199" s="159">
        <f t="shared" si="668"/>
        <v>0</v>
      </c>
      <c r="J1199" s="159">
        <f t="shared" si="669"/>
        <v>0</v>
      </c>
      <c r="K1199" s="237">
        <f t="shared" si="666"/>
        <v>0</v>
      </c>
    </row>
    <row r="1200" spans="1:12" s="43" customFormat="1" ht="15" x14ac:dyDescent="0.2">
      <c r="A1200" s="72"/>
      <c r="B1200" s="223" t="s">
        <v>168</v>
      </c>
      <c r="C1200" s="123" t="s">
        <v>784</v>
      </c>
      <c r="D1200" s="105">
        <v>1</v>
      </c>
      <c r="E1200" s="121" t="s">
        <v>11</v>
      </c>
      <c r="F1200" s="226"/>
      <c r="G1200" s="104"/>
      <c r="H1200" s="76">
        <f t="shared" si="667"/>
        <v>0</v>
      </c>
      <c r="I1200" s="159">
        <f t="shared" si="668"/>
        <v>0</v>
      </c>
      <c r="J1200" s="159">
        <f t="shared" si="669"/>
        <v>0</v>
      </c>
      <c r="K1200" s="237">
        <f t="shared" si="666"/>
        <v>0</v>
      </c>
    </row>
    <row r="1201" spans="1:97" s="43" customFormat="1" ht="30" x14ac:dyDescent="0.2">
      <c r="A1201" s="72"/>
      <c r="B1201" s="223" t="s">
        <v>169</v>
      </c>
      <c r="C1201" s="169" t="s">
        <v>785</v>
      </c>
      <c r="D1201" s="105">
        <v>1</v>
      </c>
      <c r="E1201" s="121" t="s">
        <v>33</v>
      </c>
      <c r="F1201" s="226"/>
      <c r="G1201" s="104"/>
      <c r="H1201" s="76">
        <f t="shared" si="667"/>
        <v>0</v>
      </c>
      <c r="I1201" s="159">
        <f t="shared" si="668"/>
        <v>0</v>
      </c>
      <c r="J1201" s="159">
        <f t="shared" si="669"/>
        <v>0</v>
      </c>
      <c r="K1201" s="237">
        <f t="shared" si="666"/>
        <v>0</v>
      </c>
    </row>
    <row r="1202" spans="1:97" s="43" customFormat="1" ht="15" x14ac:dyDescent="0.2">
      <c r="A1202" s="170"/>
      <c r="B1202" s="223" t="s">
        <v>170</v>
      </c>
      <c r="C1202" s="169" t="s">
        <v>786</v>
      </c>
      <c r="D1202" s="105">
        <v>1</v>
      </c>
      <c r="E1202" s="121" t="s">
        <v>33</v>
      </c>
      <c r="F1202" s="226"/>
      <c r="G1202" s="104"/>
      <c r="H1202" s="76">
        <f t="shared" si="667"/>
        <v>0</v>
      </c>
      <c r="I1202" s="159">
        <f t="shared" si="668"/>
        <v>0</v>
      </c>
      <c r="J1202" s="159">
        <f t="shared" si="669"/>
        <v>0</v>
      </c>
      <c r="K1202" s="237">
        <f t="shared" si="666"/>
        <v>0</v>
      </c>
    </row>
    <row r="1203" spans="1:97" s="29" customFormat="1" ht="15" x14ac:dyDescent="0.2">
      <c r="A1203" s="170"/>
      <c r="B1203" s="223" t="s">
        <v>171</v>
      </c>
      <c r="C1203" s="123" t="s">
        <v>787</v>
      </c>
      <c r="D1203" s="105">
        <v>24</v>
      </c>
      <c r="E1203" s="121" t="s">
        <v>11</v>
      </c>
      <c r="F1203" s="226"/>
      <c r="G1203" s="104"/>
      <c r="H1203" s="76">
        <f t="shared" si="667"/>
        <v>0</v>
      </c>
      <c r="I1203" s="159">
        <f t="shared" si="668"/>
        <v>0</v>
      </c>
      <c r="J1203" s="159">
        <f t="shared" si="669"/>
        <v>0</v>
      </c>
      <c r="K1203" s="237">
        <f t="shared" si="666"/>
        <v>0</v>
      </c>
      <c r="L1203" s="21"/>
      <c r="M1203" s="30"/>
      <c r="N1203" s="26"/>
      <c r="O1203" s="26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  <c r="BG1203" s="21"/>
      <c r="BH1203" s="21"/>
      <c r="BI1203" s="21"/>
      <c r="BJ1203" s="21"/>
      <c r="BK1203" s="21"/>
      <c r="BL1203" s="21"/>
      <c r="BM1203" s="21"/>
      <c r="BN1203" s="21"/>
      <c r="BO1203" s="21"/>
      <c r="BP1203" s="21"/>
      <c r="BQ1203" s="21"/>
      <c r="BR1203" s="21"/>
      <c r="BS1203" s="21"/>
      <c r="BT1203" s="21"/>
      <c r="BU1203" s="21"/>
      <c r="BV1203" s="21"/>
      <c r="BW1203" s="21"/>
      <c r="BX1203" s="21"/>
      <c r="BY1203" s="21"/>
      <c r="BZ1203" s="21"/>
      <c r="CA1203" s="21"/>
      <c r="CB1203" s="21"/>
      <c r="CC1203" s="21"/>
      <c r="CD1203" s="21"/>
      <c r="CE1203" s="21"/>
      <c r="CF1203" s="21"/>
      <c r="CG1203" s="21"/>
      <c r="CH1203" s="21"/>
      <c r="CI1203" s="21"/>
      <c r="CJ1203" s="21"/>
      <c r="CK1203" s="21"/>
      <c r="CL1203" s="21"/>
      <c r="CM1203" s="21"/>
      <c r="CN1203" s="21"/>
      <c r="CO1203" s="21"/>
      <c r="CP1203" s="21"/>
      <c r="CQ1203" s="21"/>
      <c r="CR1203" s="21"/>
      <c r="CS1203" s="21"/>
    </row>
    <row r="1204" spans="1:97" s="23" customFormat="1" ht="30" x14ac:dyDescent="0.2">
      <c r="A1204" s="72"/>
      <c r="B1204" s="223" t="s">
        <v>172</v>
      </c>
      <c r="C1204" s="123" t="s">
        <v>774</v>
      </c>
      <c r="D1204" s="105">
        <v>5</v>
      </c>
      <c r="E1204" s="121" t="s">
        <v>458</v>
      </c>
      <c r="F1204" s="226"/>
      <c r="G1204" s="104"/>
      <c r="H1204" s="76">
        <f t="shared" si="667"/>
        <v>0</v>
      </c>
      <c r="I1204" s="159">
        <f t="shared" si="668"/>
        <v>0</v>
      </c>
      <c r="J1204" s="159">
        <f t="shared" si="669"/>
        <v>0</v>
      </c>
      <c r="K1204" s="237">
        <f t="shared" si="666"/>
        <v>0</v>
      </c>
      <c r="L1204" s="21"/>
    </row>
    <row r="1205" spans="1:97" s="40" customFormat="1" ht="15" x14ac:dyDescent="0.2">
      <c r="A1205" s="72"/>
      <c r="B1205" s="223" t="s">
        <v>173</v>
      </c>
      <c r="C1205" s="123" t="s">
        <v>788</v>
      </c>
      <c r="D1205" s="105">
        <v>20</v>
      </c>
      <c r="E1205" s="121" t="s">
        <v>16</v>
      </c>
      <c r="F1205" s="226"/>
      <c r="G1205" s="104"/>
      <c r="H1205" s="76">
        <f t="shared" si="667"/>
        <v>0</v>
      </c>
      <c r="I1205" s="159">
        <f t="shared" si="668"/>
        <v>0</v>
      </c>
      <c r="J1205" s="159">
        <f t="shared" si="669"/>
        <v>0</v>
      </c>
      <c r="K1205" s="237">
        <f t="shared" si="666"/>
        <v>0</v>
      </c>
      <c r="L1205" s="38"/>
      <c r="M1205" s="39"/>
      <c r="N1205" s="39"/>
      <c r="O1205" s="39"/>
      <c r="P1205" s="39"/>
      <c r="Q1205" s="39"/>
      <c r="R1205" s="39"/>
      <c r="S1205" s="39"/>
      <c r="T1205" s="39"/>
    </row>
    <row r="1206" spans="1:97" s="43" customFormat="1" ht="15" x14ac:dyDescent="0.2">
      <c r="A1206" s="72"/>
      <c r="B1206" s="223" t="s">
        <v>174</v>
      </c>
      <c r="C1206" s="123" t="s">
        <v>789</v>
      </c>
      <c r="D1206" s="105">
        <v>20</v>
      </c>
      <c r="E1206" s="121" t="s">
        <v>16</v>
      </c>
      <c r="F1206" s="226"/>
      <c r="G1206" s="104"/>
      <c r="H1206" s="76">
        <f t="shared" si="667"/>
        <v>0</v>
      </c>
      <c r="I1206" s="159">
        <f t="shared" si="668"/>
        <v>0</v>
      </c>
      <c r="J1206" s="159">
        <f t="shared" si="669"/>
        <v>0</v>
      </c>
      <c r="K1206" s="237">
        <f t="shared" si="666"/>
        <v>0</v>
      </c>
    </row>
    <row r="1207" spans="1:97" s="43" customFormat="1" ht="15" x14ac:dyDescent="0.2">
      <c r="A1207" s="72"/>
      <c r="B1207" s="223" t="s">
        <v>175</v>
      </c>
      <c r="C1207" s="123" t="s">
        <v>790</v>
      </c>
      <c r="D1207" s="105">
        <v>4</v>
      </c>
      <c r="E1207" s="121" t="s">
        <v>11</v>
      </c>
      <c r="F1207" s="226"/>
      <c r="G1207" s="104"/>
      <c r="H1207" s="76">
        <f t="shared" si="667"/>
        <v>0</v>
      </c>
      <c r="I1207" s="159">
        <f t="shared" si="668"/>
        <v>0</v>
      </c>
      <c r="J1207" s="159">
        <f t="shared" si="669"/>
        <v>0</v>
      </c>
      <c r="K1207" s="237">
        <f t="shared" si="666"/>
        <v>0</v>
      </c>
    </row>
    <row r="1208" spans="1:97" s="43" customFormat="1" ht="15" x14ac:dyDescent="0.2">
      <c r="A1208" s="72"/>
      <c r="B1208" s="223" t="s">
        <v>176</v>
      </c>
      <c r="C1208" s="123" t="s">
        <v>791</v>
      </c>
      <c r="D1208" s="105">
        <v>5</v>
      </c>
      <c r="E1208" s="121" t="s">
        <v>33</v>
      </c>
      <c r="F1208" s="226"/>
      <c r="G1208" s="104"/>
      <c r="H1208" s="76">
        <f t="shared" si="667"/>
        <v>0</v>
      </c>
      <c r="I1208" s="159">
        <f t="shared" si="668"/>
        <v>0</v>
      </c>
      <c r="J1208" s="159">
        <f t="shared" si="669"/>
        <v>0</v>
      </c>
      <c r="K1208" s="237">
        <f t="shared" si="666"/>
        <v>0</v>
      </c>
    </row>
    <row r="1209" spans="1:97" s="20" customFormat="1" ht="15" x14ac:dyDescent="0.2">
      <c r="A1209" s="72"/>
      <c r="B1209" s="223" t="s">
        <v>177</v>
      </c>
      <c r="C1209" s="123" t="s">
        <v>792</v>
      </c>
      <c r="D1209" s="105">
        <v>30</v>
      </c>
      <c r="E1209" s="121" t="s">
        <v>33</v>
      </c>
      <c r="F1209" s="226"/>
      <c r="G1209" s="104"/>
      <c r="H1209" s="76">
        <f t="shared" si="667"/>
        <v>0</v>
      </c>
      <c r="I1209" s="159">
        <f t="shared" si="668"/>
        <v>0</v>
      </c>
      <c r="J1209" s="159">
        <f t="shared" si="669"/>
        <v>0</v>
      </c>
      <c r="K1209" s="237">
        <f t="shared" si="666"/>
        <v>0</v>
      </c>
      <c r="L1209" s="18"/>
    </row>
    <row r="1210" spans="1:97" s="20" customFormat="1" ht="15" x14ac:dyDescent="0.2">
      <c r="A1210" s="84"/>
      <c r="B1210" s="85" t="s">
        <v>178</v>
      </c>
      <c r="C1210" s="165" t="s">
        <v>793</v>
      </c>
      <c r="D1210" s="87">
        <v>4</v>
      </c>
      <c r="E1210" s="173" t="s">
        <v>16</v>
      </c>
      <c r="F1210" s="168"/>
      <c r="G1210" s="168"/>
      <c r="H1210" s="90">
        <f t="shared" si="667"/>
        <v>0</v>
      </c>
      <c r="I1210" s="159">
        <f t="shared" si="668"/>
        <v>0</v>
      </c>
      <c r="J1210" s="159">
        <f t="shared" si="669"/>
        <v>0</v>
      </c>
      <c r="K1210" s="247">
        <f t="shared" si="666"/>
        <v>0</v>
      </c>
      <c r="L1210" s="18"/>
    </row>
    <row r="1211" spans="1:97" s="3" customFormat="1" ht="15" x14ac:dyDescent="0.2">
      <c r="A1211" s="140"/>
      <c r="B1211" s="141"/>
      <c r="C1211" s="142" t="s">
        <v>794</v>
      </c>
      <c r="D1211" s="143"/>
      <c r="E1211" s="142"/>
      <c r="F1211" s="95">
        <f>SUMPRODUCT(F1188:F1210,D1188:D1210)</f>
        <v>0</v>
      </c>
      <c r="G1211" s="95">
        <f>SUMPRODUCT(G1188:G1210,D1188:D1210)</f>
        <v>0</v>
      </c>
      <c r="H1211" s="96">
        <f>SUM(H1188:H1210)</f>
        <v>0</v>
      </c>
      <c r="I1211" s="95">
        <f>SUMPRODUCT(I1188:I1210,D1188:D1210)</f>
        <v>0</v>
      </c>
      <c r="J1211" s="95">
        <f>SUMPRODUCT(J1188:J1210,D1188:D1210)</f>
        <v>0</v>
      </c>
      <c r="K1211" s="96">
        <f>SUM(K1188:K1210)</f>
        <v>0</v>
      </c>
    </row>
    <row r="1212" spans="1:97" s="43" customFormat="1" ht="15" x14ac:dyDescent="0.2">
      <c r="A1212" s="55"/>
      <c r="B1212" s="56" t="s">
        <v>923</v>
      </c>
      <c r="C1212" s="57" t="s">
        <v>919</v>
      </c>
      <c r="D1212" s="58"/>
      <c r="E1212" s="57"/>
      <c r="F1212" s="59"/>
      <c r="G1212" s="60"/>
      <c r="H1212" s="61"/>
      <c r="I1212" s="97"/>
      <c r="J1212" s="63"/>
      <c r="K1212" s="64"/>
    </row>
    <row r="1213" spans="1:97" s="43" customFormat="1" ht="15" x14ac:dyDescent="0.2">
      <c r="A1213" s="119"/>
      <c r="B1213" s="266">
        <v>1</v>
      </c>
      <c r="C1213" s="267" t="s">
        <v>921</v>
      </c>
      <c r="D1213" s="124"/>
      <c r="E1213" s="238"/>
      <c r="F1213" s="74"/>
      <c r="G1213" s="74"/>
      <c r="H1213" s="241"/>
      <c r="I1213" s="172"/>
      <c r="J1213" s="159"/>
      <c r="K1213" s="237"/>
    </row>
    <row r="1214" spans="1:97" s="43" customFormat="1" ht="15" x14ac:dyDescent="0.2">
      <c r="A1214" s="72"/>
      <c r="B1214" s="223" t="s">
        <v>10</v>
      </c>
      <c r="C1214" s="123" t="s">
        <v>959</v>
      </c>
      <c r="D1214" s="77"/>
      <c r="E1214" s="123"/>
      <c r="F1214" s="78"/>
      <c r="G1214" s="79"/>
      <c r="H1214" s="80"/>
      <c r="I1214" s="172"/>
      <c r="J1214" s="159"/>
      <c r="K1214" s="83"/>
    </row>
    <row r="1215" spans="1:97" s="29" customFormat="1" ht="15" x14ac:dyDescent="0.2">
      <c r="A1215" s="72"/>
      <c r="B1215" s="223" t="s">
        <v>338</v>
      </c>
      <c r="C1215" s="123" t="s">
        <v>134</v>
      </c>
      <c r="D1215" s="224">
        <v>60</v>
      </c>
      <c r="E1215" s="118" t="s">
        <v>16</v>
      </c>
      <c r="F1215" s="226"/>
      <c r="G1215" s="226"/>
      <c r="H1215" s="76">
        <f t="shared" ref="H1215:H1223" si="670">SUM(F1215,G1215)*D1215</f>
        <v>0</v>
      </c>
      <c r="I1215" s="159">
        <f t="shared" ref="I1215:I1223" si="671">TRUNC(F1215*(1+$K$4),2)</f>
        <v>0</v>
      </c>
      <c r="J1215" s="159">
        <f t="shared" ref="J1215:J1223" si="672">TRUNC(G1215*(1+$K$4),2)</f>
        <v>0</v>
      </c>
      <c r="K1215" s="237">
        <f t="shared" ref="K1215:K1223" si="673">SUM(I1215:J1215)*D1215</f>
        <v>0</v>
      </c>
      <c r="L1215" s="21"/>
      <c r="M1215" s="30"/>
      <c r="N1215" s="26"/>
      <c r="O1215" s="26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  <c r="BG1215" s="21"/>
      <c r="BH1215" s="21"/>
      <c r="BI1215" s="21"/>
      <c r="BJ1215" s="21"/>
      <c r="BK1215" s="21"/>
      <c r="BL1215" s="21"/>
      <c r="BM1215" s="21"/>
      <c r="BN1215" s="21"/>
      <c r="BO1215" s="21"/>
      <c r="BP1215" s="21"/>
      <c r="BQ1215" s="21"/>
      <c r="BR1215" s="21"/>
      <c r="BS1215" s="21"/>
      <c r="BT1215" s="21"/>
      <c r="BU1215" s="21"/>
      <c r="BV1215" s="21"/>
      <c r="BW1215" s="21"/>
      <c r="BX1215" s="21"/>
      <c r="BY1215" s="21"/>
      <c r="BZ1215" s="21"/>
      <c r="CA1215" s="21"/>
      <c r="CB1215" s="21"/>
      <c r="CC1215" s="21"/>
      <c r="CD1215" s="21"/>
      <c r="CE1215" s="21"/>
      <c r="CF1215" s="21"/>
      <c r="CG1215" s="21"/>
      <c r="CH1215" s="21"/>
      <c r="CI1215" s="21"/>
      <c r="CJ1215" s="21"/>
      <c r="CK1215" s="21"/>
      <c r="CL1215" s="21"/>
      <c r="CM1215" s="21"/>
      <c r="CN1215" s="21"/>
      <c r="CO1215" s="21"/>
      <c r="CP1215" s="21"/>
      <c r="CQ1215" s="21"/>
      <c r="CR1215" s="21"/>
      <c r="CS1215" s="21"/>
    </row>
    <row r="1216" spans="1:97" s="40" customFormat="1" ht="15" x14ac:dyDescent="0.2">
      <c r="A1216" s="72"/>
      <c r="B1216" s="223" t="s">
        <v>12</v>
      </c>
      <c r="C1216" s="123" t="s">
        <v>704</v>
      </c>
      <c r="D1216" s="224">
        <v>20</v>
      </c>
      <c r="E1216" s="118" t="s">
        <v>11</v>
      </c>
      <c r="F1216" s="226"/>
      <c r="G1216" s="226"/>
      <c r="H1216" s="76">
        <f t="shared" si="670"/>
        <v>0</v>
      </c>
      <c r="I1216" s="159">
        <f t="shared" si="671"/>
        <v>0</v>
      </c>
      <c r="J1216" s="159">
        <f t="shared" si="672"/>
        <v>0</v>
      </c>
      <c r="K1216" s="237">
        <f t="shared" si="673"/>
        <v>0</v>
      </c>
      <c r="L1216" s="38"/>
      <c r="M1216" s="39"/>
      <c r="N1216" s="39"/>
      <c r="O1216" s="39"/>
      <c r="P1216" s="39"/>
      <c r="Q1216" s="39"/>
      <c r="R1216" s="39"/>
      <c r="S1216" s="39"/>
      <c r="T1216" s="39"/>
    </row>
    <row r="1217" spans="1:97" s="43" customFormat="1" ht="30" x14ac:dyDescent="0.2">
      <c r="A1217" s="72"/>
      <c r="B1217" s="223" t="s">
        <v>72</v>
      </c>
      <c r="C1217" s="120" t="s">
        <v>962</v>
      </c>
      <c r="D1217" s="105">
        <v>6</v>
      </c>
      <c r="E1217" s="121" t="s">
        <v>16</v>
      </c>
      <c r="F1217" s="226"/>
      <c r="G1217" s="104"/>
      <c r="H1217" s="76">
        <f t="shared" si="670"/>
        <v>0</v>
      </c>
      <c r="I1217" s="159">
        <f t="shared" si="671"/>
        <v>0</v>
      </c>
      <c r="J1217" s="159">
        <f t="shared" si="672"/>
        <v>0</v>
      </c>
      <c r="K1217" s="237">
        <f t="shared" si="673"/>
        <v>0</v>
      </c>
    </row>
    <row r="1218" spans="1:97" s="43" customFormat="1" ht="15" x14ac:dyDescent="0.2">
      <c r="A1218" s="72"/>
      <c r="B1218" s="223" t="s">
        <v>129</v>
      </c>
      <c r="C1218" s="120" t="s">
        <v>135</v>
      </c>
      <c r="D1218" s="105">
        <v>3</v>
      </c>
      <c r="E1218" s="121" t="s">
        <v>33</v>
      </c>
      <c r="F1218" s="226"/>
      <c r="G1218" s="104"/>
      <c r="H1218" s="76">
        <f t="shared" si="670"/>
        <v>0</v>
      </c>
      <c r="I1218" s="159">
        <f t="shared" si="671"/>
        <v>0</v>
      </c>
      <c r="J1218" s="159">
        <f t="shared" si="672"/>
        <v>0</v>
      </c>
      <c r="K1218" s="237">
        <f t="shared" si="673"/>
        <v>0</v>
      </c>
    </row>
    <row r="1219" spans="1:97" s="43" customFormat="1" ht="15" x14ac:dyDescent="0.2">
      <c r="A1219" s="72"/>
      <c r="B1219" s="223" t="s">
        <v>128</v>
      </c>
      <c r="C1219" s="155" t="s">
        <v>161</v>
      </c>
      <c r="D1219" s="105">
        <v>300</v>
      </c>
      <c r="E1219" s="121" t="s">
        <v>16</v>
      </c>
      <c r="F1219" s="226"/>
      <c r="G1219" s="104"/>
      <c r="H1219" s="76">
        <f t="shared" si="670"/>
        <v>0</v>
      </c>
      <c r="I1219" s="159">
        <f t="shared" si="671"/>
        <v>0</v>
      </c>
      <c r="J1219" s="159">
        <f t="shared" si="672"/>
        <v>0</v>
      </c>
      <c r="K1219" s="237">
        <f t="shared" si="673"/>
        <v>0</v>
      </c>
    </row>
    <row r="1220" spans="1:97" s="43" customFormat="1" ht="45" x14ac:dyDescent="0.2">
      <c r="A1220" s="72"/>
      <c r="B1220" s="223" t="s">
        <v>131</v>
      </c>
      <c r="C1220" s="123" t="s">
        <v>963</v>
      </c>
      <c r="D1220" s="224">
        <v>2</v>
      </c>
      <c r="E1220" s="79" t="s">
        <v>11</v>
      </c>
      <c r="F1220" s="226"/>
      <c r="G1220" s="226"/>
      <c r="H1220" s="76">
        <f t="shared" si="670"/>
        <v>0</v>
      </c>
      <c r="I1220" s="159">
        <f t="shared" si="671"/>
        <v>0</v>
      </c>
      <c r="J1220" s="159">
        <f t="shared" si="672"/>
        <v>0</v>
      </c>
      <c r="K1220" s="237">
        <f t="shared" si="673"/>
        <v>0</v>
      </c>
    </row>
    <row r="1221" spans="1:97" s="43" customFormat="1" ht="30" x14ac:dyDescent="0.2">
      <c r="A1221" s="72"/>
      <c r="B1221" s="223" t="s">
        <v>165</v>
      </c>
      <c r="C1221" s="123" t="s">
        <v>758</v>
      </c>
      <c r="D1221" s="105">
        <v>1</v>
      </c>
      <c r="E1221" s="121" t="s">
        <v>11</v>
      </c>
      <c r="F1221" s="226"/>
      <c r="G1221" s="104"/>
      <c r="H1221" s="76">
        <f t="shared" si="670"/>
        <v>0</v>
      </c>
      <c r="I1221" s="159">
        <f t="shared" si="671"/>
        <v>0</v>
      </c>
      <c r="J1221" s="159">
        <f t="shared" si="672"/>
        <v>0</v>
      </c>
      <c r="K1221" s="237">
        <f t="shared" si="673"/>
        <v>0</v>
      </c>
    </row>
    <row r="1222" spans="1:97" s="20" customFormat="1" ht="30" x14ac:dyDescent="0.2">
      <c r="A1222" s="72"/>
      <c r="B1222" s="223" t="s">
        <v>166</v>
      </c>
      <c r="C1222" s="123" t="s">
        <v>795</v>
      </c>
      <c r="D1222" s="224">
        <v>1</v>
      </c>
      <c r="E1222" s="79" t="s">
        <v>11</v>
      </c>
      <c r="F1222" s="226"/>
      <c r="G1222" s="226"/>
      <c r="H1222" s="76">
        <f t="shared" si="670"/>
        <v>0</v>
      </c>
      <c r="I1222" s="159">
        <f t="shared" si="671"/>
        <v>0</v>
      </c>
      <c r="J1222" s="159">
        <f t="shared" si="672"/>
        <v>0</v>
      </c>
      <c r="K1222" s="237">
        <f t="shared" si="673"/>
        <v>0</v>
      </c>
      <c r="L1222" s="18"/>
    </row>
    <row r="1223" spans="1:97" s="20" customFormat="1" ht="15" x14ac:dyDescent="0.2">
      <c r="A1223" s="72"/>
      <c r="B1223" s="223" t="s">
        <v>167</v>
      </c>
      <c r="C1223" s="123" t="s">
        <v>796</v>
      </c>
      <c r="D1223" s="224">
        <v>5</v>
      </c>
      <c r="E1223" s="79" t="s">
        <v>16</v>
      </c>
      <c r="F1223" s="226"/>
      <c r="G1223" s="226"/>
      <c r="H1223" s="76">
        <f t="shared" si="670"/>
        <v>0</v>
      </c>
      <c r="I1223" s="159">
        <f t="shared" si="671"/>
        <v>0</v>
      </c>
      <c r="J1223" s="159">
        <f t="shared" si="672"/>
        <v>0</v>
      </c>
      <c r="K1223" s="237">
        <f t="shared" si="673"/>
        <v>0</v>
      </c>
      <c r="L1223" s="18"/>
    </row>
    <row r="1224" spans="1:97" s="20" customFormat="1" ht="15" x14ac:dyDescent="0.2">
      <c r="A1224" s="119"/>
      <c r="B1224" s="266" t="s">
        <v>298</v>
      </c>
      <c r="C1224" s="267" t="s">
        <v>920</v>
      </c>
      <c r="D1224" s="124"/>
      <c r="E1224" s="238"/>
      <c r="F1224" s="74"/>
      <c r="G1224" s="74"/>
      <c r="H1224" s="241"/>
      <c r="I1224" s="172"/>
      <c r="J1224" s="159"/>
      <c r="K1224" s="237"/>
      <c r="L1224" s="18"/>
    </row>
    <row r="1225" spans="1:97" s="20" customFormat="1" ht="15" x14ac:dyDescent="0.2">
      <c r="A1225" s="72"/>
      <c r="B1225" s="223" t="s">
        <v>14</v>
      </c>
      <c r="C1225" s="123" t="s">
        <v>133</v>
      </c>
      <c r="D1225" s="224">
        <v>1</v>
      </c>
      <c r="E1225" s="118" t="s">
        <v>11</v>
      </c>
      <c r="F1225" s="226"/>
      <c r="G1225" s="226"/>
      <c r="H1225" s="76">
        <f t="shared" ref="H1225:H1226" si="674">SUM(F1225,G1225)*D1225</f>
        <v>0</v>
      </c>
      <c r="I1225" s="159">
        <f t="shared" ref="I1225:I1226" si="675">TRUNC(F1225*(1+$K$4),2)</f>
        <v>0</v>
      </c>
      <c r="J1225" s="159">
        <f t="shared" ref="J1225:J1226" si="676">TRUNC(G1225*(1+$K$4),2)</f>
        <v>0</v>
      </c>
      <c r="K1225" s="237">
        <f t="shared" ref="K1225:K1235" si="677">SUM(I1225:J1225)*D1225</f>
        <v>0</v>
      </c>
      <c r="L1225" s="18"/>
    </row>
    <row r="1226" spans="1:97" s="43" customFormat="1" ht="15" x14ac:dyDescent="0.2">
      <c r="A1226" s="72"/>
      <c r="B1226" s="223" t="s">
        <v>17</v>
      </c>
      <c r="C1226" s="123" t="s">
        <v>797</v>
      </c>
      <c r="D1226" s="224">
        <v>1</v>
      </c>
      <c r="E1226" s="118" t="s">
        <v>11</v>
      </c>
      <c r="F1226" s="226"/>
      <c r="G1226" s="226"/>
      <c r="H1226" s="76">
        <f t="shared" si="674"/>
        <v>0</v>
      </c>
      <c r="I1226" s="159">
        <f t="shared" si="675"/>
        <v>0</v>
      </c>
      <c r="J1226" s="159">
        <f t="shared" si="676"/>
        <v>0</v>
      </c>
      <c r="K1226" s="237">
        <f t="shared" si="677"/>
        <v>0</v>
      </c>
    </row>
    <row r="1227" spans="1:97" s="43" customFormat="1" ht="15" x14ac:dyDescent="0.2">
      <c r="A1227" s="72"/>
      <c r="B1227" s="223" t="s">
        <v>19</v>
      </c>
      <c r="C1227" s="123" t="s">
        <v>959</v>
      </c>
      <c r="D1227" s="224"/>
      <c r="E1227" s="118"/>
      <c r="F1227" s="159"/>
      <c r="G1227" s="159"/>
      <c r="H1227" s="83"/>
      <c r="I1227" s="172"/>
      <c r="J1227" s="159"/>
      <c r="K1227" s="237"/>
    </row>
    <row r="1228" spans="1:97" s="29" customFormat="1" ht="15" x14ac:dyDescent="0.2">
      <c r="A1228" s="72"/>
      <c r="B1228" s="223" t="s">
        <v>421</v>
      </c>
      <c r="C1228" s="123" t="s">
        <v>134</v>
      </c>
      <c r="D1228" s="224">
        <v>78</v>
      </c>
      <c r="E1228" s="118" t="s">
        <v>16</v>
      </c>
      <c r="F1228" s="226"/>
      <c r="G1228" s="226"/>
      <c r="H1228" s="76">
        <f t="shared" ref="H1228:H1235" si="678">SUM(F1228,G1228)*D1228</f>
        <v>0</v>
      </c>
      <c r="I1228" s="159">
        <f t="shared" ref="I1228:I1235" si="679">TRUNC(F1228*(1+$K$4),2)</f>
        <v>0</v>
      </c>
      <c r="J1228" s="159">
        <f t="shared" ref="J1228:J1235" si="680">TRUNC(G1228*(1+$K$4),2)</f>
        <v>0</v>
      </c>
      <c r="K1228" s="237">
        <f t="shared" si="677"/>
        <v>0</v>
      </c>
      <c r="L1228" s="21"/>
      <c r="M1228" s="30"/>
      <c r="N1228" s="26"/>
      <c r="O1228" s="26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  <c r="BG1228" s="21"/>
      <c r="BH1228" s="21"/>
      <c r="BI1228" s="21"/>
      <c r="BJ1228" s="21"/>
      <c r="BK1228" s="21"/>
      <c r="BL1228" s="21"/>
      <c r="BM1228" s="21"/>
      <c r="BN1228" s="21"/>
      <c r="BO1228" s="21"/>
      <c r="BP1228" s="21"/>
      <c r="BQ1228" s="21"/>
      <c r="BR1228" s="21"/>
      <c r="BS1228" s="21"/>
      <c r="BT1228" s="21"/>
      <c r="BU1228" s="21"/>
      <c r="BV1228" s="21"/>
      <c r="BW1228" s="21"/>
      <c r="BX1228" s="21"/>
      <c r="BY1228" s="21"/>
      <c r="BZ1228" s="21"/>
      <c r="CA1228" s="21"/>
      <c r="CB1228" s="21"/>
      <c r="CC1228" s="21"/>
      <c r="CD1228" s="21"/>
      <c r="CE1228" s="21"/>
      <c r="CF1228" s="21"/>
      <c r="CG1228" s="21"/>
      <c r="CH1228" s="21"/>
      <c r="CI1228" s="21"/>
      <c r="CJ1228" s="21"/>
      <c r="CK1228" s="21"/>
      <c r="CL1228" s="21"/>
      <c r="CM1228" s="21"/>
      <c r="CN1228" s="21"/>
      <c r="CO1228" s="21"/>
      <c r="CP1228" s="21"/>
      <c r="CQ1228" s="21"/>
      <c r="CR1228" s="21"/>
      <c r="CS1228" s="21"/>
    </row>
    <row r="1229" spans="1:97" s="23" customFormat="1" ht="15" x14ac:dyDescent="0.2">
      <c r="A1229" s="72"/>
      <c r="B1229" s="223" t="s">
        <v>21</v>
      </c>
      <c r="C1229" s="123" t="s">
        <v>704</v>
      </c>
      <c r="D1229" s="224">
        <v>39</v>
      </c>
      <c r="E1229" s="118" t="s">
        <v>11</v>
      </c>
      <c r="F1229" s="226"/>
      <c r="G1229" s="226"/>
      <c r="H1229" s="76">
        <f t="shared" si="678"/>
        <v>0</v>
      </c>
      <c r="I1229" s="159">
        <f t="shared" si="679"/>
        <v>0</v>
      </c>
      <c r="J1229" s="159">
        <f t="shared" si="680"/>
        <v>0</v>
      </c>
      <c r="K1229" s="237">
        <f t="shared" si="677"/>
        <v>0</v>
      </c>
      <c r="L1229" s="21"/>
    </row>
    <row r="1230" spans="1:97" s="42" customFormat="1" ht="30" x14ac:dyDescent="0.2">
      <c r="A1230" s="72"/>
      <c r="B1230" s="223" t="s">
        <v>23</v>
      </c>
      <c r="C1230" s="120" t="s">
        <v>962</v>
      </c>
      <c r="D1230" s="105">
        <v>3</v>
      </c>
      <c r="E1230" s="121" t="s">
        <v>16</v>
      </c>
      <c r="F1230" s="226"/>
      <c r="G1230" s="104"/>
      <c r="H1230" s="76">
        <f t="shared" si="678"/>
        <v>0</v>
      </c>
      <c r="I1230" s="159">
        <f t="shared" si="679"/>
        <v>0</v>
      </c>
      <c r="J1230" s="159">
        <f t="shared" si="680"/>
        <v>0</v>
      </c>
      <c r="K1230" s="237">
        <f t="shared" si="677"/>
        <v>0</v>
      </c>
    </row>
    <row r="1231" spans="1:97" s="42" customFormat="1" ht="15" x14ac:dyDescent="0.2">
      <c r="A1231" s="72"/>
      <c r="B1231" s="223" t="s">
        <v>236</v>
      </c>
      <c r="C1231" s="120" t="s">
        <v>135</v>
      </c>
      <c r="D1231" s="105">
        <v>3</v>
      </c>
      <c r="E1231" s="121" t="s">
        <v>33</v>
      </c>
      <c r="F1231" s="226"/>
      <c r="G1231" s="104"/>
      <c r="H1231" s="76">
        <f t="shared" si="678"/>
        <v>0</v>
      </c>
      <c r="I1231" s="159">
        <f t="shared" si="679"/>
        <v>0</v>
      </c>
      <c r="J1231" s="159">
        <f t="shared" si="680"/>
        <v>0</v>
      </c>
      <c r="K1231" s="237">
        <f t="shared" si="677"/>
        <v>0</v>
      </c>
    </row>
    <row r="1232" spans="1:97" s="42" customFormat="1" ht="45" x14ac:dyDescent="0.2">
      <c r="A1232" s="72"/>
      <c r="B1232" s="223" t="s">
        <v>237</v>
      </c>
      <c r="C1232" s="123" t="s">
        <v>964</v>
      </c>
      <c r="D1232" s="224">
        <v>3</v>
      </c>
      <c r="E1232" s="79" t="s">
        <v>11</v>
      </c>
      <c r="F1232" s="226"/>
      <c r="G1232" s="226"/>
      <c r="H1232" s="76">
        <f t="shared" si="678"/>
        <v>0</v>
      </c>
      <c r="I1232" s="159">
        <f t="shared" si="679"/>
        <v>0</v>
      </c>
      <c r="J1232" s="159">
        <f t="shared" si="680"/>
        <v>0</v>
      </c>
      <c r="K1232" s="237">
        <f t="shared" si="677"/>
        <v>0</v>
      </c>
    </row>
    <row r="1233" spans="1:99" s="42" customFormat="1" ht="15" x14ac:dyDescent="0.2">
      <c r="A1233" s="202"/>
      <c r="B1233" s="223" t="s">
        <v>238</v>
      </c>
      <c r="C1233" s="155" t="s">
        <v>245</v>
      </c>
      <c r="D1233" s="124">
        <v>950</v>
      </c>
      <c r="E1233" s="238" t="s">
        <v>16</v>
      </c>
      <c r="F1233" s="116"/>
      <c r="G1233" s="116"/>
      <c r="H1233" s="241">
        <f t="shared" si="678"/>
        <v>0</v>
      </c>
      <c r="I1233" s="159">
        <f t="shared" si="679"/>
        <v>0</v>
      </c>
      <c r="J1233" s="159">
        <f t="shared" si="680"/>
        <v>0</v>
      </c>
      <c r="K1233" s="237">
        <f t="shared" si="677"/>
        <v>0</v>
      </c>
    </row>
    <row r="1234" spans="1:99" s="42" customFormat="1" ht="15" x14ac:dyDescent="0.2">
      <c r="A1234" s="202"/>
      <c r="B1234" s="223" t="s">
        <v>239</v>
      </c>
      <c r="C1234" s="155" t="s">
        <v>949</v>
      </c>
      <c r="D1234" s="124">
        <v>80</v>
      </c>
      <c r="E1234" s="238" t="s">
        <v>16</v>
      </c>
      <c r="F1234" s="116"/>
      <c r="G1234" s="116"/>
      <c r="H1234" s="241">
        <f t="shared" si="678"/>
        <v>0</v>
      </c>
      <c r="I1234" s="159">
        <f t="shared" si="679"/>
        <v>0</v>
      </c>
      <c r="J1234" s="159">
        <f t="shared" si="680"/>
        <v>0</v>
      </c>
      <c r="K1234" s="237">
        <f t="shared" si="677"/>
        <v>0</v>
      </c>
    </row>
    <row r="1235" spans="1:99" s="42" customFormat="1" ht="30" x14ac:dyDescent="0.2">
      <c r="A1235" s="84"/>
      <c r="B1235" s="223" t="s">
        <v>246</v>
      </c>
      <c r="C1235" s="165" t="s">
        <v>989</v>
      </c>
      <c r="D1235" s="87">
        <v>60</v>
      </c>
      <c r="E1235" s="174" t="s">
        <v>16</v>
      </c>
      <c r="F1235" s="168"/>
      <c r="G1235" s="109"/>
      <c r="H1235" s="90">
        <f t="shared" si="678"/>
        <v>0</v>
      </c>
      <c r="I1235" s="159">
        <f t="shared" si="679"/>
        <v>0</v>
      </c>
      <c r="J1235" s="159">
        <f t="shared" si="680"/>
        <v>0</v>
      </c>
      <c r="K1235" s="247">
        <f t="shared" si="677"/>
        <v>0</v>
      </c>
    </row>
    <row r="1236" spans="1:99" s="29" customFormat="1" ht="15" x14ac:dyDescent="0.2">
      <c r="A1236" s="140"/>
      <c r="B1236" s="141"/>
      <c r="C1236" s="142" t="s">
        <v>798</v>
      </c>
      <c r="D1236" s="143"/>
      <c r="E1236" s="142"/>
      <c r="F1236" s="95">
        <f>SUMPRODUCT(F1215:F1235,D1215:D1235)</f>
        <v>0</v>
      </c>
      <c r="G1236" s="95">
        <f>SUMPRODUCT(G1215:G1235,D1215:D1235)</f>
        <v>0</v>
      </c>
      <c r="H1236" s="96">
        <f>SUM(H1215:H1235)</f>
        <v>0</v>
      </c>
      <c r="I1236" s="95">
        <f>SUMPRODUCT(I1215:I1235,D1215:D1235)</f>
        <v>0</v>
      </c>
      <c r="J1236" s="95">
        <f>SUMPRODUCT(J1215:J1235,D1215:D1235)</f>
        <v>0</v>
      </c>
      <c r="K1236" s="96">
        <f>SUM(K1215:K1235)</f>
        <v>0</v>
      </c>
      <c r="L1236" s="21"/>
      <c r="M1236" s="30"/>
      <c r="N1236" s="26"/>
      <c r="O1236" s="26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  <c r="BG1236" s="21"/>
      <c r="BH1236" s="21"/>
      <c r="BI1236" s="21"/>
      <c r="BJ1236" s="21"/>
      <c r="BK1236" s="21"/>
      <c r="BL1236" s="21"/>
      <c r="BM1236" s="21"/>
      <c r="BN1236" s="21"/>
      <c r="BO1236" s="21"/>
      <c r="BP1236" s="21"/>
      <c r="BQ1236" s="21"/>
      <c r="BR1236" s="21"/>
      <c r="BS1236" s="21"/>
      <c r="BT1236" s="21"/>
      <c r="BU1236" s="21"/>
      <c r="BV1236" s="21"/>
      <c r="BW1236" s="21"/>
      <c r="BX1236" s="21"/>
      <c r="BY1236" s="21"/>
      <c r="BZ1236" s="21"/>
      <c r="CA1236" s="21"/>
      <c r="CB1236" s="21"/>
      <c r="CC1236" s="21"/>
      <c r="CD1236" s="21"/>
      <c r="CE1236" s="21"/>
      <c r="CF1236" s="21"/>
      <c r="CG1236" s="21"/>
      <c r="CH1236" s="21"/>
      <c r="CI1236" s="21"/>
      <c r="CJ1236" s="21"/>
      <c r="CK1236" s="21"/>
      <c r="CL1236" s="21"/>
      <c r="CM1236" s="21"/>
      <c r="CN1236" s="21"/>
      <c r="CO1236" s="21"/>
      <c r="CP1236" s="21"/>
      <c r="CQ1236" s="21"/>
      <c r="CR1236" s="21"/>
      <c r="CS1236" s="21"/>
    </row>
    <row r="1237" spans="1:99" s="29" customFormat="1" ht="15" x14ac:dyDescent="0.2">
      <c r="A1237" s="55"/>
      <c r="B1237" s="56" t="s">
        <v>747</v>
      </c>
      <c r="C1237" s="57" t="s">
        <v>65</v>
      </c>
      <c r="D1237" s="58"/>
      <c r="E1237" s="57"/>
      <c r="F1237" s="59"/>
      <c r="G1237" s="60"/>
      <c r="H1237" s="61"/>
      <c r="I1237" s="97"/>
      <c r="J1237" s="63"/>
      <c r="K1237" s="64"/>
      <c r="L1237" s="21"/>
      <c r="M1237" s="24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  <c r="BG1237" s="21"/>
      <c r="BH1237" s="21"/>
      <c r="BI1237" s="21"/>
      <c r="BJ1237" s="21"/>
      <c r="BK1237" s="21"/>
      <c r="BL1237" s="21"/>
      <c r="BM1237" s="21"/>
      <c r="BN1237" s="21"/>
      <c r="BO1237" s="21"/>
      <c r="BP1237" s="21"/>
      <c r="BQ1237" s="21"/>
      <c r="BR1237" s="21"/>
      <c r="BS1237" s="21"/>
      <c r="BT1237" s="21"/>
      <c r="BU1237" s="21"/>
      <c r="BV1237" s="21"/>
      <c r="BW1237" s="21"/>
      <c r="BX1237" s="21"/>
      <c r="BY1237" s="21"/>
      <c r="BZ1237" s="21"/>
      <c r="CA1237" s="21"/>
      <c r="CB1237" s="21"/>
      <c r="CC1237" s="21"/>
      <c r="CD1237" s="21"/>
      <c r="CE1237" s="21"/>
      <c r="CF1237" s="21"/>
      <c r="CG1237" s="21"/>
      <c r="CH1237" s="21"/>
      <c r="CI1237" s="21"/>
      <c r="CJ1237" s="21"/>
      <c r="CK1237" s="21"/>
      <c r="CL1237" s="21"/>
      <c r="CM1237" s="21"/>
      <c r="CN1237" s="21"/>
      <c r="CO1237" s="21"/>
      <c r="CP1237" s="21"/>
      <c r="CQ1237" s="21"/>
      <c r="CR1237" s="21"/>
      <c r="CS1237" s="21"/>
      <c r="CT1237" s="21"/>
      <c r="CU1237" s="21"/>
    </row>
    <row r="1238" spans="1:99" s="31" customFormat="1" ht="30" x14ac:dyDescent="0.25">
      <c r="A1238" s="65"/>
      <c r="B1238" s="223" t="s">
        <v>286</v>
      </c>
      <c r="C1238" s="123" t="s">
        <v>799</v>
      </c>
      <c r="D1238" s="224">
        <v>1</v>
      </c>
      <c r="E1238" s="118" t="s">
        <v>11</v>
      </c>
      <c r="F1238" s="226"/>
      <c r="G1238" s="226"/>
      <c r="H1238" s="76">
        <f t="shared" ref="H1238:H1243" si="681">SUM(F1238,G1238)*D1238</f>
        <v>0</v>
      </c>
      <c r="I1238" s="159">
        <f t="shared" ref="I1238:I1239" si="682">TRUNC(F1238*(1+$K$4),2)</f>
        <v>0</v>
      </c>
      <c r="J1238" s="159">
        <f t="shared" ref="J1238:J1240" si="683">TRUNC(G1238*(1+$K$4),2)</f>
        <v>0</v>
      </c>
      <c r="K1238" s="237">
        <f t="shared" ref="K1238:K1243" si="684">SUM(I1238:J1238)*D1238</f>
        <v>0</v>
      </c>
      <c r="M1238" s="33"/>
    </row>
    <row r="1239" spans="1:99" s="32" customFormat="1" ht="15" x14ac:dyDescent="0.2">
      <c r="A1239" s="72"/>
      <c r="B1239" s="223" t="s">
        <v>298</v>
      </c>
      <c r="C1239" s="123" t="s">
        <v>800</v>
      </c>
      <c r="D1239" s="224">
        <v>1</v>
      </c>
      <c r="E1239" s="118" t="s">
        <v>11</v>
      </c>
      <c r="F1239" s="226"/>
      <c r="G1239" s="226"/>
      <c r="H1239" s="76">
        <f t="shared" si="681"/>
        <v>0</v>
      </c>
      <c r="I1239" s="159">
        <f t="shared" si="682"/>
        <v>0</v>
      </c>
      <c r="J1239" s="159">
        <f t="shared" si="683"/>
        <v>0</v>
      </c>
      <c r="K1239" s="237">
        <f t="shared" si="684"/>
        <v>0</v>
      </c>
      <c r="M1239" s="34"/>
    </row>
    <row r="1240" spans="1:99" s="23" customFormat="1" ht="30" x14ac:dyDescent="0.2">
      <c r="A1240" s="72"/>
      <c r="B1240" s="223" t="s">
        <v>303</v>
      </c>
      <c r="C1240" s="123" t="s">
        <v>801</v>
      </c>
      <c r="D1240" s="224">
        <v>1</v>
      </c>
      <c r="E1240" s="118" t="s">
        <v>458</v>
      </c>
      <c r="F1240" s="159" t="s">
        <v>39</v>
      </c>
      <c r="G1240" s="226"/>
      <c r="H1240" s="76">
        <f t="shared" si="681"/>
        <v>0</v>
      </c>
      <c r="I1240" s="172" t="s">
        <v>39</v>
      </c>
      <c r="J1240" s="159">
        <f t="shared" si="683"/>
        <v>0</v>
      </c>
      <c r="K1240" s="237">
        <f t="shared" si="684"/>
        <v>0</v>
      </c>
      <c r="L1240" s="21"/>
      <c r="M1240" s="22"/>
    </row>
    <row r="1241" spans="1:99" s="21" customFormat="1" ht="15" x14ac:dyDescent="0.2">
      <c r="A1241" s="72"/>
      <c r="B1241" s="223" t="s">
        <v>305</v>
      </c>
      <c r="C1241" s="123" t="s">
        <v>802</v>
      </c>
      <c r="D1241" s="224">
        <v>1</v>
      </c>
      <c r="E1241" s="118" t="s">
        <v>458</v>
      </c>
      <c r="F1241" s="226"/>
      <c r="G1241" s="226"/>
      <c r="H1241" s="76">
        <f t="shared" si="681"/>
        <v>0</v>
      </c>
      <c r="I1241" s="159">
        <f t="shared" ref="I1241:I1243" si="685">TRUNC(F1241*(1+$K$4),2)</f>
        <v>0</v>
      </c>
      <c r="J1241" s="159">
        <f t="shared" ref="J1241:J1243" si="686">TRUNC(G1241*(1+$K$4),2)</f>
        <v>0</v>
      </c>
      <c r="K1241" s="237">
        <f t="shared" si="684"/>
        <v>0</v>
      </c>
      <c r="M1241" s="24"/>
    </row>
    <row r="1242" spans="1:99" s="21" customFormat="1" ht="45" x14ac:dyDescent="0.2">
      <c r="A1242" s="72"/>
      <c r="B1242" s="223" t="s">
        <v>308</v>
      </c>
      <c r="C1242" s="123" t="s">
        <v>803</v>
      </c>
      <c r="D1242" s="224">
        <v>1</v>
      </c>
      <c r="E1242" s="118" t="s">
        <v>458</v>
      </c>
      <c r="F1242" s="226"/>
      <c r="G1242" s="226"/>
      <c r="H1242" s="76">
        <f t="shared" si="681"/>
        <v>0</v>
      </c>
      <c r="I1242" s="159">
        <f t="shared" si="685"/>
        <v>0</v>
      </c>
      <c r="J1242" s="159">
        <f t="shared" si="686"/>
        <v>0</v>
      </c>
      <c r="K1242" s="237">
        <f t="shared" si="684"/>
        <v>0</v>
      </c>
      <c r="M1242" s="24"/>
    </row>
    <row r="1243" spans="1:99" s="21" customFormat="1" ht="30" x14ac:dyDescent="0.2">
      <c r="A1243" s="84"/>
      <c r="B1243" s="85" t="s">
        <v>312</v>
      </c>
      <c r="C1243" s="165" t="s">
        <v>804</v>
      </c>
      <c r="D1243" s="87">
        <v>1</v>
      </c>
      <c r="E1243" s="173" t="s">
        <v>458</v>
      </c>
      <c r="F1243" s="168"/>
      <c r="G1243" s="168"/>
      <c r="H1243" s="90">
        <f t="shared" si="681"/>
        <v>0</v>
      </c>
      <c r="I1243" s="159">
        <f t="shared" si="685"/>
        <v>0</v>
      </c>
      <c r="J1243" s="159">
        <f t="shared" si="686"/>
        <v>0</v>
      </c>
      <c r="K1243" s="247">
        <f t="shared" si="684"/>
        <v>0</v>
      </c>
      <c r="M1243" s="24"/>
    </row>
    <row r="1244" spans="1:99" s="21" customFormat="1" ht="15" x14ac:dyDescent="0.2">
      <c r="A1244" s="175"/>
      <c r="B1244" s="176"/>
      <c r="C1244" s="177" t="s">
        <v>805</v>
      </c>
      <c r="D1244" s="178"/>
      <c r="E1244" s="177"/>
      <c r="F1244" s="133">
        <f>SUMPRODUCT(F1238:F1243,D1238:D1243)</f>
        <v>0</v>
      </c>
      <c r="G1244" s="133">
        <f>SUMPRODUCT(G1238:G1243,D1238:D1243)</f>
        <v>0</v>
      </c>
      <c r="H1244" s="134">
        <f>SUM(H1238:H1243)</f>
        <v>0</v>
      </c>
      <c r="I1244" s="133">
        <f>SUMPRODUCT(I1238:I1243,D1238:D1243)</f>
        <v>0</v>
      </c>
      <c r="J1244" s="133">
        <f>SUMPRODUCT(J1238:J1243,D1238:D1243)</f>
        <v>0</v>
      </c>
      <c r="K1244" s="134">
        <f>SUM(K1238:K1243)</f>
        <v>0</v>
      </c>
      <c r="M1244" s="24"/>
    </row>
    <row r="1245" spans="1:99" s="21" customFormat="1" ht="15.75" thickBot="1" x14ac:dyDescent="0.25">
      <c r="A1245" s="129"/>
      <c r="B1245" s="130"/>
      <c r="C1245" s="131" t="s">
        <v>925</v>
      </c>
      <c r="D1245" s="132"/>
      <c r="E1245" s="131"/>
      <c r="F1245" s="133">
        <f t="shared" ref="F1245:K1245" si="687">SUM(F1244,F1236,F1211,F1185,F1129)</f>
        <v>0</v>
      </c>
      <c r="G1245" s="133">
        <f t="shared" si="687"/>
        <v>0</v>
      </c>
      <c r="H1245" s="133">
        <f t="shared" si="687"/>
        <v>0</v>
      </c>
      <c r="I1245" s="133">
        <f t="shared" si="687"/>
        <v>0</v>
      </c>
      <c r="J1245" s="133">
        <f t="shared" si="687"/>
        <v>0</v>
      </c>
      <c r="K1245" s="133">
        <f t="shared" si="687"/>
        <v>0</v>
      </c>
      <c r="M1245" s="24"/>
    </row>
    <row r="1246" spans="1:99" s="21" customFormat="1" ht="15.75" thickBot="1" x14ac:dyDescent="0.25">
      <c r="A1246" s="211"/>
      <c r="B1246" s="212"/>
      <c r="C1246" s="213" t="s">
        <v>929</v>
      </c>
      <c r="D1246" s="214"/>
      <c r="E1246" s="213"/>
      <c r="F1246" s="215" t="e">
        <f t="shared" ref="F1246:K1246" si="688">SUM(F1245,F1065)</f>
        <v>#VALUE!</v>
      </c>
      <c r="G1246" s="215" t="e">
        <f t="shared" si="688"/>
        <v>#VALUE!</v>
      </c>
      <c r="H1246" s="216">
        <f t="shared" si="688"/>
        <v>0</v>
      </c>
      <c r="I1246" s="215">
        <f t="shared" si="688"/>
        <v>0</v>
      </c>
      <c r="J1246" s="215">
        <f t="shared" si="688"/>
        <v>0</v>
      </c>
      <c r="K1246" s="216">
        <f t="shared" si="688"/>
        <v>0</v>
      </c>
      <c r="M1246" s="24"/>
    </row>
    <row r="1247" spans="1:99" s="21" customFormat="1" ht="15" x14ac:dyDescent="0.2">
      <c r="A1247" s="51">
        <v>6</v>
      </c>
      <c r="B1247" s="52"/>
      <c r="C1247" s="293" t="s">
        <v>1061</v>
      </c>
      <c r="D1247" s="294"/>
      <c r="E1247" s="294"/>
      <c r="F1247" s="294"/>
      <c r="G1247" s="294"/>
      <c r="H1247" s="295"/>
      <c r="I1247" s="53"/>
      <c r="J1247" s="53"/>
      <c r="K1247" s="54"/>
      <c r="M1247" s="24"/>
    </row>
    <row r="1248" spans="1:99" s="21" customFormat="1" ht="15" x14ac:dyDescent="0.2">
      <c r="A1248" s="55"/>
      <c r="B1248" s="56" t="s">
        <v>284</v>
      </c>
      <c r="C1248" s="57" t="s">
        <v>907</v>
      </c>
      <c r="D1248" s="58"/>
      <c r="E1248" s="57"/>
      <c r="F1248" s="59"/>
      <c r="G1248" s="60"/>
      <c r="H1248" s="61"/>
      <c r="I1248" s="97"/>
      <c r="J1248" s="63"/>
      <c r="K1248" s="64"/>
      <c r="M1248" s="24"/>
    </row>
    <row r="1249" spans="1:13" s="21" customFormat="1" ht="15" x14ac:dyDescent="0.2">
      <c r="A1249" s="119"/>
      <c r="B1249" s="266" t="s">
        <v>286</v>
      </c>
      <c r="C1249" s="267" t="s">
        <v>287</v>
      </c>
      <c r="D1249" s="124"/>
      <c r="E1249" s="238"/>
      <c r="F1249" s="74"/>
      <c r="G1249" s="74"/>
      <c r="H1249" s="241"/>
      <c r="I1249" s="172"/>
      <c r="J1249" s="159"/>
      <c r="K1249" s="237"/>
      <c r="M1249" s="24"/>
    </row>
    <row r="1250" spans="1:13" s="21" customFormat="1" ht="15" x14ac:dyDescent="0.2">
      <c r="A1250" s="72"/>
      <c r="B1250" s="223" t="s">
        <v>10</v>
      </c>
      <c r="C1250" s="73" t="s">
        <v>288</v>
      </c>
      <c r="D1250" s="224">
        <v>40</v>
      </c>
      <c r="E1250" s="225" t="s">
        <v>289</v>
      </c>
      <c r="F1250" s="74" t="s">
        <v>39</v>
      </c>
      <c r="G1250" s="75"/>
      <c r="H1250" s="76">
        <f t="shared" ref="H1250" si="689">SUM(F1250,G1250)*D1250</f>
        <v>0</v>
      </c>
      <c r="I1250" s="179" t="s">
        <v>39</v>
      </c>
      <c r="J1250" s="159">
        <f t="shared" ref="J1250:J1259" si="690">TRUNC(G1250*(1+$K$4),2)</f>
        <v>0</v>
      </c>
      <c r="K1250" s="237">
        <f t="shared" ref="K1250:K1259" si="691">SUM(I1250:J1250)*D1250</f>
        <v>0</v>
      </c>
      <c r="M1250" s="24"/>
    </row>
    <row r="1251" spans="1:13" s="21" customFormat="1" ht="15" x14ac:dyDescent="0.2">
      <c r="A1251" s="72"/>
      <c r="B1251" s="223" t="s">
        <v>12</v>
      </c>
      <c r="C1251" s="73" t="s">
        <v>290</v>
      </c>
      <c r="D1251" s="224">
        <v>21</v>
      </c>
      <c r="E1251" s="225" t="s">
        <v>289</v>
      </c>
      <c r="F1251" s="74" t="s">
        <v>39</v>
      </c>
      <c r="G1251" s="75"/>
      <c r="H1251" s="76">
        <f>SUM(F1251,G1251)*D1251</f>
        <v>0</v>
      </c>
      <c r="I1251" s="179" t="s">
        <v>39</v>
      </c>
      <c r="J1251" s="159">
        <f t="shared" si="690"/>
        <v>0</v>
      </c>
      <c r="K1251" s="237">
        <f t="shared" si="691"/>
        <v>0</v>
      </c>
      <c r="M1251" s="24"/>
    </row>
    <row r="1252" spans="1:13" s="21" customFormat="1" ht="15" x14ac:dyDescent="0.2">
      <c r="A1252" s="72"/>
      <c r="B1252" s="223" t="s">
        <v>72</v>
      </c>
      <c r="C1252" s="73" t="s">
        <v>1034</v>
      </c>
      <c r="D1252" s="224">
        <v>2</v>
      </c>
      <c r="E1252" s="225" t="s">
        <v>4</v>
      </c>
      <c r="F1252" s="74" t="s">
        <v>39</v>
      </c>
      <c r="G1252" s="75"/>
      <c r="H1252" s="76">
        <f t="shared" ref="H1252:H1253" si="692">SUM(F1252,G1252)*D1252</f>
        <v>0</v>
      </c>
      <c r="I1252" s="236" t="s">
        <v>39</v>
      </c>
      <c r="J1252" s="159">
        <f t="shared" si="690"/>
        <v>0</v>
      </c>
      <c r="K1252" s="237">
        <f t="shared" si="691"/>
        <v>0</v>
      </c>
      <c r="M1252" s="24"/>
    </row>
    <row r="1253" spans="1:13" s="21" customFormat="1" ht="15" x14ac:dyDescent="0.2">
      <c r="A1253" s="72"/>
      <c r="B1253" s="223" t="s">
        <v>129</v>
      </c>
      <c r="C1253" s="73" t="s">
        <v>1034</v>
      </c>
      <c r="D1253" s="224">
        <v>1</v>
      </c>
      <c r="E1253" s="225" t="s">
        <v>4</v>
      </c>
      <c r="F1253" s="74" t="s">
        <v>39</v>
      </c>
      <c r="G1253" s="75"/>
      <c r="H1253" s="76">
        <f t="shared" si="692"/>
        <v>0</v>
      </c>
      <c r="I1253" s="236" t="s">
        <v>39</v>
      </c>
      <c r="J1253" s="159">
        <f t="shared" si="690"/>
        <v>0</v>
      </c>
      <c r="K1253" s="237">
        <f t="shared" si="691"/>
        <v>0</v>
      </c>
      <c r="M1253" s="24"/>
    </row>
    <row r="1254" spans="1:13" s="21" customFormat="1" ht="15" x14ac:dyDescent="0.2">
      <c r="A1254" s="72"/>
      <c r="B1254" s="223" t="s">
        <v>128</v>
      </c>
      <c r="C1254" s="73" t="s">
        <v>1046</v>
      </c>
      <c r="D1254" s="224">
        <v>6</v>
      </c>
      <c r="E1254" s="225" t="s">
        <v>11</v>
      </c>
      <c r="F1254" s="74" t="s">
        <v>39</v>
      </c>
      <c r="G1254" s="75"/>
      <c r="H1254" s="76">
        <f>SUM(F1254,G1254)*D1254</f>
        <v>0</v>
      </c>
      <c r="I1254" s="179" t="s">
        <v>39</v>
      </c>
      <c r="J1254" s="159">
        <f t="shared" si="690"/>
        <v>0</v>
      </c>
      <c r="K1254" s="237">
        <f t="shared" si="691"/>
        <v>0</v>
      </c>
      <c r="M1254" s="24"/>
    </row>
    <row r="1255" spans="1:13" s="21" customFormat="1" ht="15" x14ac:dyDescent="0.2">
      <c r="A1255" s="72"/>
      <c r="B1255" s="223" t="s">
        <v>131</v>
      </c>
      <c r="C1255" s="73" t="s">
        <v>585</v>
      </c>
      <c r="D1255" s="224">
        <v>1</v>
      </c>
      <c r="E1255" s="225" t="s">
        <v>11</v>
      </c>
      <c r="F1255" s="74" t="s">
        <v>39</v>
      </c>
      <c r="G1255" s="75"/>
      <c r="H1255" s="76">
        <f>SUM(F1255,G1255)*D1255</f>
        <v>0</v>
      </c>
      <c r="I1255" s="179" t="s">
        <v>39</v>
      </c>
      <c r="J1255" s="159">
        <f t="shared" si="690"/>
        <v>0</v>
      </c>
      <c r="K1255" s="237">
        <f t="shared" si="691"/>
        <v>0</v>
      </c>
      <c r="M1255" s="24"/>
    </row>
    <row r="1256" spans="1:13" s="21" customFormat="1" ht="15" x14ac:dyDescent="0.2">
      <c r="A1256" s="72"/>
      <c r="B1256" s="223" t="s">
        <v>165</v>
      </c>
      <c r="C1256" s="73" t="s">
        <v>630</v>
      </c>
      <c r="D1256" s="224">
        <v>80</v>
      </c>
      <c r="E1256" s="225" t="s">
        <v>11</v>
      </c>
      <c r="F1256" s="74" t="s">
        <v>39</v>
      </c>
      <c r="G1256" s="75"/>
      <c r="H1256" s="76">
        <f t="shared" ref="H1256:H1259" si="693">SUM(F1256,G1256)*D1256</f>
        <v>0</v>
      </c>
      <c r="I1256" s="179" t="s">
        <v>39</v>
      </c>
      <c r="J1256" s="159">
        <f t="shared" si="690"/>
        <v>0</v>
      </c>
      <c r="K1256" s="237">
        <f t="shared" si="691"/>
        <v>0</v>
      </c>
    </row>
    <row r="1257" spans="1:13" s="21" customFormat="1" ht="30" x14ac:dyDescent="0.2">
      <c r="A1257" s="72"/>
      <c r="B1257" s="223" t="s">
        <v>166</v>
      </c>
      <c r="C1257" s="73" t="s">
        <v>295</v>
      </c>
      <c r="D1257" s="224">
        <v>20</v>
      </c>
      <c r="E1257" s="225" t="s">
        <v>296</v>
      </c>
      <c r="F1257" s="74" t="s">
        <v>39</v>
      </c>
      <c r="G1257" s="75"/>
      <c r="H1257" s="76">
        <f t="shared" si="693"/>
        <v>0</v>
      </c>
      <c r="I1257" s="179" t="s">
        <v>39</v>
      </c>
      <c r="J1257" s="159">
        <f t="shared" si="690"/>
        <v>0</v>
      </c>
      <c r="K1257" s="237">
        <f t="shared" si="691"/>
        <v>0</v>
      </c>
      <c r="M1257" s="24"/>
    </row>
    <row r="1258" spans="1:13" s="21" customFormat="1" ht="15" x14ac:dyDescent="0.2">
      <c r="A1258" s="72"/>
      <c r="B1258" s="223" t="s">
        <v>167</v>
      </c>
      <c r="C1258" s="73" t="s">
        <v>297</v>
      </c>
      <c r="D1258" s="224">
        <v>20</v>
      </c>
      <c r="E1258" s="225" t="s">
        <v>296</v>
      </c>
      <c r="F1258" s="74" t="s">
        <v>39</v>
      </c>
      <c r="G1258" s="75"/>
      <c r="H1258" s="76">
        <f t="shared" si="693"/>
        <v>0</v>
      </c>
      <c r="I1258" s="179" t="s">
        <v>39</v>
      </c>
      <c r="J1258" s="159">
        <f t="shared" si="690"/>
        <v>0</v>
      </c>
      <c r="K1258" s="237">
        <f t="shared" si="691"/>
        <v>0</v>
      </c>
      <c r="L1258" s="25"/>
      <c r="M1258" s="24"/>
    </row>
    <row r="1259" spans="1:13" s="21" customFormat="1" ht="30" x14ac:dyDescent="0.2">
      <c r="A1259" s="72"/>
      <c r="B1259" s="223" t="s">
        <v>137</v>
      </c>
      <c r="C1259" s="73" t="s">
        <v>1051</v>
      </c>
      <c r="D1259" s="224">
        <v>1</v>
      </c>
      <c r="E1259" s="225" t="s">
        <v>11</v>
      </c>
      <c r="F1259" s="74" t="s">
        <v>39</v>
      </c>
      <c r="G1259" s="75"/>
      <c r="H1259" s="76">
        <f t="shared" si="693"/>
        <v>0</v>
      </c>
      <c r="I1259" s="179" t="s">
        <v>39</v>
      </c>
      <c r="J1259" s="159">
        <f t="shared" si="690"/>
        <v>0</v>
      </c>
      <c r="K1259" s="237">
        <f t="shared" si="691"/>
        <v>0</v>
      </c>
      <c r="M1259" s="24"/>
    </row>
    <row r="1260" spans="1:13" s="21" customFormat="1" ht="15" x14ac:dyDescent="0.2">
      <c r="A1260" s="119"/>
      <c r="B1260" s="266" t="s">
        <v>298</v>
      </c>
      <c r="C1260" s="267" t="s">
        <v>299</v>
      </c>
      <c r="D1260" s="124"/>
      <c r="E1260" s="238"/>
      <c r="F1260" s="74"/>
      <c r="G1260" s="74"/>
      <c r="H1260" s="241"/>
      <c r="I1260" s="172"/>
      <c r="J1260" s="159"/>
      <c r="K1260" s="237"/>
      <c r="M1260" s="24"/>
    </row>
    <row r="1261" spans="1:13" s="21" customFormat="1" ht="15" x14ac:dyDescent="0.2">
      <c r="A1261" s="72"/>
      <c r="B1261" s="223" t="s">
        <v>14</v>
      </c>
      <c r="C1261" s="73" t="s">
        <v>806</v>
      </c>
      <c r="D1261" s="224">
        <v>45</v>
      </c>
      <c r="E1261" s="225" t="s">
        <v>289</v>
      </c>
      <c r="F1261" s="75"/>
      <c r="G1261" s="75"/>
      <c r="H1261" s="76">
        <f>SUM(F1261,G1261)*D1261</f>
        <v>0</v>
      </c>
      <c r="I1261" s="159">
        <f t="shared" ref="I1261:I1262" si="694">TRUNC(F1261*(1+$K$4),2)</f>
        <v>0</v>
      </c>
      <c r="J1261" s="159">
        <f t="shared" ref="J1261:J1262" si="695">TRUNC(G1261*(1+$K$4),2)</f>
        <v>0</v>
      </c>
      <c r="K1261" s="237">
        <f t="shared" ref="K1261:K1262" si="696">SUM(I1261:J1261)*D1261</f>
        <v>0</v>
      </c>
      <c r="L1261" s="24"/>
      <c r="M1261" s="24"/>
    </row>
    <row r="1262" spans="1:13" s="21" customFormat="1" ht="15" x14ac:dyDescent="0.2">
      <c r="A1262" s="72"/>
      <c r="B1262" s="223" t="s">
        <v>17</v>
      </c>
      <c r="C1262" s="73" t="s">
        <v>807</v>
      </c>
      <c r="D1262" s="224">
        <v>13</v>
      </c>
      <c r="E1262" s="225" t="s">
        <v>289</v>
      </c>
      <c r="F1262" s="75"/>
      <c r="G1262" s="75"/>
      <c r="H1262" s="76">
        <f>SUM(F1262,G1262)*D1262</f>
        <v>0</v>
      </c>
      <c r="I1262" s="159">
        <f t="shared" si="694"/>
        <v>0</v>
      </c>
      <c r="J1262" s="159">
        <f t="shared" si="695"/>
        <v>0</v>
      </c>
      <c r="K1262" s="237">
        <f t="shared" si="696"/>
        <v>0</v>
      </c>
      <c r="M1262" s="24"/>
    </row>
    <row r="1263" spans="1:13" s="21" customFormat="1" ht="15" x14ac:dyDescent="0.2">
      <c r="A1263" s="119"/>
      <c r="B1263" s="266" t="s">
        <v>303</v>
      </c>
      <c r="C1263" s="267" t="s">
        <v>304</v>
      </c>
      <c r="D1263" s="124"/>
      <c r="E1263" s="238"/>
      <c r="F1263" s="74"/>
      <c r="G1263" s="74"/>
      <c r="H1263" s="241"/>
      <c r="I1263" s="172"/>
      <c r="J1263" s="159"/>
      <c r="K1263" s="237"/>
      <c r="M1263" s="24"/>
    </row>
    <row r="1264" spans="1:13" s="21" customFormat="1" ht="30" x14ac:dyDescent="0.2">
      <c r="A1264" s="72"/>
      <c r="B1264" s="223" t="s">
        <v>26</v>
      </c>
      <c r="C1264" s="73" t="s">
        <v>975</v>
      </c>
      <c r="D1264" s="224">
        <v>40</v>
      </c>
      <c r="E1264" s="225" t="s">
        <v>589</v>
      </c>
      <c r="F1264" s="75"/>
      <c r="G1264" s="75"/>
      <c r="H1264" s="76">
        <f t="shared" ref="H1264:H1266" si="697">SUM(F1264,G1264)*D1264</f>
        <v>0</v>
      </c>
      <c r="I1264" s="159">
        <f t="shared" ref="I1264:I1266" si="698">TRUNC(F1264*(1+$K$4),2)</f>
        <v>0</v>
      </c>
      <c r="J1264" s="159">
        <f t="shared" ref="J1264:J1266" si="699">TRUNC(G1264*(1+$K$4),2)</f>
        <v>0</v>
      </c>
      <c r="K1264" s="237">
        <f t="shared" ref="K1264:K1266" si="700">SUM(I1264:J1264)*D1264</f>
        <v>0</v>
      </c>
      <c r="M1264" s="24"/>
    </row>
    <row r="1265" spans="1:97" s="21" customFormat="1" ht="30" x14ac:dyDescent="0.2">
      <c r="A1265" s="72"/>
      <c r="B1265" s="223" t="s">
        <v>27</v>
      </c>
      <c r="C1265" s="73" t="s">
        <v>976</v>
      </c>
      <c r="D1265" s="224">
        <v>30</v>
      </c>
      <c r="E1265" s="225" t="s">
        <v>589</v>
      </c>
      <c r="F1265" s="75"/>
      <c r="G1265" s="75"/>
      <c r="H1265" s="76">
        <f t="shared" si="697"/>
        <v>0</v>
      </c>
      <c r="I1265" s="159">
        <f t="shared" si="698"/>
        <v>0</v>
      </c>
      <c r="J1265" s="159">
        <f t="shared" si="699"/>
        <v>0</v>
      </c>
      <c r="K1265" s="237">
        <f t="shared" si="700"/>
        <v>0</v>
      </c>
      <c r="M1265" s="24"/>
    </row>
    <row r="1266" spans="1:97" s="21" customFormat="1" ht="30" x14ac:dyDescent="0.2">
      <c r="A1266" s="72"/>
      <c r="B1266" s="223" t="s">
        <v>29</v>
      </c>
      <c r="C1266" s="73" t="s">
        <v>590</v>
      </c>
      <c r="D1266" s="224">
        <v>6</v>
      </c>
      <c r="E1266" s="225" t="s">
        <v>289</v>
      </c>
      <c r="F1266" s="75"/>
      <c r="G1266" s="75"/>
      <c r="H1266" s="76">
        <f t="shared" si="697"/>
        <v>0</v>
      </c>
      <c r="I1266" s="159">
        <f t="shared" si="698"/>
        <v>0</v>
      </c>
      <c r="J1266" s="159">
        <f t="shared" si="699"/>
        <v>0</v>
      </c>
      <c r="K1266" s="237">
        <f t="shared" si="700"/>
        <v>0</v>
      </c>
      <c r="L1266" s="24"/>
      <c r="M1266" s="24"/>
    </row>
    <row r="1267" spans="1:97" s="21" customFormat="1" ht="15" x14ac:dyDescent="0.2">
      <c r="A1267" s="119"/>
      <c r="B1267" s="266" t="s">
        <v>305</v>
      </c>
      <c r="C1267" s="267" t="s">
        <v>306</v>
      </c>
      <c r="D1267" s="124"/>
      <c r="E1267" s="238"/>
      <c r="F1267" s="74"/>
      <c r="G1267" s="74"/>
      <c r="H1267" s="241"/>
      <c r="I1267" s="172"/>
      <c r="J1267" s="159"/>
      <c r="K1267" s="237"/>
      <c r="M1267" s="24"/>
    </row>
    <row r="1268" spans="1:97" s="21" customFormat="1" ht="15" x14ac:dyDescent="0.2">
      <c r="A1268" s="72"/>
      <c r="B1268" s="223" t="s">
        <v>43</v>
      </c>
      <c r="C1268" s="73" t="s">
        <v>307</v>
      </c>
      <c r="D1268" s="224">
        <v>35</v>
      </c>
      <c r="E1268" s="225" t="s">
        <v>289</v>
      </c>
      <c r="F1268" s="75"/>
      <c r="G1268" s="75"/>
      <c r="H1268" s="76">
        <f>SUM(F1268,G1268)*D1268</f>
        <v>0</v>
      </c>
      <c r="I1268" s="159">
        <f t="shared" ref="I1268" si="701">TRUNC(F1268*(1+$K$4),2)</f>
        <v>0</v>
      </c>
      <c r="J1268" s="159">
        <f t="shared" ref="J1268" si="702">TRUNC(G1268*(1+$K$4),2)</f>
        <v>0</v>
      </c>
      <c r="K1268" s="237">
        <f t="shared" ref="K1268" si="703">SUM(I1268:J1268)*D1268</f>
        <v>0</v>
      </c>
      <c r="M1268" s="24"/>
    </row>
    <row r="1269" spans="1:97" s="21" customFormat="1" ht="15" x14ac:dyDescent="0.2">
      <c r="A1269" s="119"/>
      <c r="B1269" s="266" t="s">
        <v>308</v>
      </c>
      <c r="C1269" s="267" t="s">
        <v>309</v>
      </c>
      <c r="D1269" s="124"/>
      <c r="E1269" s="238"/>
      <c r="F1269" s="74"/>
      <c r="G1269" s="74"/>
      <c r="H1269" s="241"/>
      <c r="I1269" s="172"/>
      <c r="J1269" s="159"/>
      <c r="K1269" s="237"/>
      <c r="M1269" s="24"/>
    </row>
    <row r="1270" spans="1:97" s="21" customFormat="1" ht="15" x14ac:dyDescent="0.2">
      <c r="A1270" s="72"/>
      <c r="B1270" s="223" t="s">
        <v>57</v>
      </c>
      <c r="C1270" s="73" t="s">
        <v>397</v>
      </c>
      <c r="D1270" s="224">
        <v>115</v>
      </c>
      <c r="E1270" s="225" t="s">
        <v>289</v>
      </c>
      <c r="F1270" s="75"/>
      <c r="G1270" s="75"/>
      <c r="H1270" s="76">
        <f t="shared" ref="H1270" si="704">SUM(F1270,G1270)*D1270</f>
        <v>0</v>
      </c>
      <c r="I1270" s="159">
        <f t="shared" ref="I1270" si="705">TRUNC(F1270*(1+$K$4),2)</f>
        <v>0</v>
      </c>
      <c r="J1270" s="159">
        <f t="shared" ref="J1270" si="706">TRUNC(G1270*(1+$K$4),2)</f>
        <v>0</v>
      </c>
      <c r="K1270" s="237">
        <f t="shared" ref="K1270" si="707">SUM(I1270:J1270)*D1270</f>
        <v>0</v>
      </c>
      <c r="M1270" s="24"/>
    </row>
    <row r="1271" spans="1:97" s="21" customFormat="1" ht="15" x14ac:dyDescent="0.2">
      <c r="A1271" s="119"/>
      <c r="B1271" s="266" t="s">
        <v>312</v>
      </c>
      <c r="C1271" s="267" t="s">
        <v>313</v>
      </c>
      <c r="D1271" s="124"/>
      <c r="E1271" s="238"/>
      <c r="F1271" s="74"/>
      <c r="G1271" s="74"/>
      <c r="H1271" s="241"/>
      <c r="I1271" s="172"/>
      <c r="J1271" s="159"/>
      <c r="K1271" s="237"/>
      <c r="M1271" s="24"/>
    </row>
    <row r="1272" spans="1:97" s="21" customFormat="1" ht="15" x14ac:dyDescent="0.2">
      <c r="A1272" s="72"/>
      <c r="B1272" s="223" t="s">
        <v>206</v>
      </c>
      <c r="C1272" s="73" t="s">
        <v>314</v>
      </c>
      <c r="D1272" s="77"/>
      <c r="E1272" s="73"/>
      <c r="F1272" s="78"/>
      <c r="G1272" s="79"/>
      <c r="H1272" s="80"/>
      <c r="I1272" s="139"/>
      <c r="J1272" s="82"/>
      <c r="K1272" s="76"/>
      <c r="M1272" s="24"/>
    </row>
    <row r="1273" spans="1:97" s="21" customFormat="1" ht="30" x14ac:dyDescent="0.2">
      <c r="A1273" s="72"/>
      <c r="B1273" s="223" t="s">
        <v>315</v>
      </c>
      <c r="C1273" s="73" t="s">
        <v>977</v>
      </c>
      <c r="D1273" s="224">
        <v>1</v>
      </c>
      <c r="E1273" s="225" t="s">
        <v>395</v>
      </c>
      <c r="F1273" s="75"/>
      <c r="G1273" s="75"/>
      <c r="H1273" s="83">
        <f>SUM(F1273,G1273)*D1273</f>
        <v>0</v>
      </c>
      <c r="I1273" s="159">
        <f t="shared" ref="I1273" si="708">TRUNC(F1273*(1+$K$4),2)</f>
        <v>0</v>
      </c>
      <c r="J1273" s="159">
        <f t="shared" ref="J1273" si="709">TRUNC(G1273*(1+$K$4),2)</f>
        <v>0</v>
      </c>
      <c r="K1273" s="237">
        <f t="shared" ref="K1273:K1277" si="710">SUM(I1273:J1273)*D1273</f>
        <v>0</v>
      </c>
      <c r="M1273" s="24"/>
    </row>
    <row r="1274" spans="1:97" s="29" customFormat="1" ht="15" x14ac:dyDescent="0.2">
      <c r="A1274" s="72"/>
      <c r="B1274" s="223" t="s">
        <v>207</v>
      </c>
      <c r="C1274" s="73" t="s">
        <v>317</v>
      </c>
      <c r="D1274" s="224"/>
      <c r="E1274" s="225"/>
      <c r="F1274" s="82"/>
      <c r="G1274" s="82"/>
      <c r="H1274" s="76"/>
      <c r="I1274" s="172"/>
      <c r="J1274" s="159"/>
      <c r="K1274" s="237"/>
      <c r="L1274" s="21"/>
      <c r="M1274" s="30"/>
      <c r="N1274" s="26"/>
      <c r="O1274" s="26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  <c r="BG1274" s="21"/>
      <c r="BH1274" s="21"/>
      <c r="BI1274" s="21"/>
      <c r="BJ1274" s="21"/>
      <c r="BK1274" s="21"/>
      <c r="BL1274" s="21"/>
      <c r="BM1274" s="21"/>
      <c r="BN1274" s="21"/>
      <c r="BO1274" s="21"/>
      <c r="BP1274" s="21"/>
      <c r="BQ1274" s="21"/>
      <c r="BR1274" s="21"/>
      <c r="BS1274" s="21"/>
      <c r="BT1274" s="21"/>
      <c r="BU1274" s="21"/>
      <c r="BV1274" s="21"/>
      <c r="BW1274" s="21"/>
      <c r="BX1274" s="21"/>
      <c r="BY1274" s="21"/>
      <c r="BZ1274" s="21"/>
      <c r="CA1274" s="21"/>
      <c r="CB1274" s="21"/>
      <c r="CC1274" s="21"/>
      <c r="CD1274" s="21"/>
      <c r="CE1274" s="21"/>
      <c r="CF1274" s="21"/>
      <c r="CG1274" s="21"/>
      <c r="CH1274" s="21"/>
      <c r="CI1274" s="21"/>
      <c r="CJ1274" s="21"/>
      <c r="CK1274" s="21"/>
      <c r="CL1274" s="21"/>
      <c r="CM1274" s="21"/>
      <c r="CN1274" s="21"/>
      <c r="CO1274" s="21"/>
      <c r="CP1274" s="21"/>
      <c r="CQ1274" s="21"/>
      <c r="CR1274" s="21"/>
      <c r="CS1274" s="21"/>
    </row>
    <row r="1275" spans="1:97" s="32" customFormat="1" ht="30" x14ac:dyDescent="0.2">
      <c r="A1275" s="72"/>
      <c r="B1275" s="223" t="s">
        <v>318</v>
      </c>
      <c r="C1275" s="73" t="s">
        <v>978</v>
      </c>
      <c r="D1275" s="224">
        <v>8</v>
      </c>
      <c r="E1275" s="225" t="s">
        <v>289</v>
      </c>
      <c r="F1275" s="75"/>
      <c r="G1275" s="75"/>
      <c r="H1275" s="83">
        <f>SUM(F1275,G1275)*D1275</f>
        <v>0</v>
      </c>
      <c r="I1275" s="159">
        <f t="shared" ref="I1275" si="711">TRUNC(F1275*(1+$K$4),2)</f>
        <v>0</v>
      </c>
      <c r="J1275" s="159">
        <f t="shared" ref="J1275" si="712">TRUNC(G1275*(1+$K$4),2)</f>
        <v>0</v>
      </c>
      <c r="K1275" s="237">
        <f t="shared" si="710"/>
        <v>0</v>
      </c>
      <c r="M1275" s="24"/>
      <c r="N1275" s="21"/>
    </row>
    <row r="1276" spans="1:97" s="21" customFormat="1" ht="15" x14ac:dyDescent="0.2">
      <c r="A1276" s="72"/>
      <c r="B1276" s="223" t="s">
        <v>208</v>
      </c>
      <c r="C1276" s="73" t="s">
        <v>321</v>
      </c>
      <c r="D1276" s="224"/>
      <c r="E1276" s="225"/>
      <c r="F1276" s="82"/>
      <c r="G1276" s="82"/>
      <c r="H1276" s="83"/>
      <c r="I1276" s="172"/>
      <c r="J1276" s="159"/>
      <c r="K1276" s="237"/>
      <c r="M1276" s="24"/>
    </row>
    <row r="1277" spans="1:97" s="21" customFormat="1" ht="15" x14ac:dyDescent="0.2">
      <c r="A1277" s="72"/>
      <c r="B1277" s="223" t="s">
        <v>398</v>
      </c>
      <c r="C1277" s="73" t="s">
        <v>979</v>
      </c>
      <c r="D1277" s="224">
        <v>1</v>
      </c>
      <c r="E1277" s="225" t="s">
        <v>395</v>
      </c>
      <c r="F1277" s="75"/>
      <c r="G1277" s="75"/>
      <c r="H1277" s="76">
        <f>SUM(F1277,G1277)*D1277</f>
        <v>0</v>
      </c>
      <c r="I1277" s="159">
        <f t="shared" ref="I1277:I1279" si="713">TRUNC(F1277*(1+$K$4),2)</f>
        <v>0</v>
      </c>
      <c r="J1277" s="159">
        <f t="shared" ref="J1277:J1279" si="714">TRUNC(G1277*(1+$K$4),2)</f>
        <v>0</v>
      </c>
      <c r="K1277" s="237">
        <f t="shared" si="710"/>
        <v>0</v>
      </c>
      <c r="M1277" s="24"/>
    </row>
    <row r="1278" spans="1:97" s="21" customFormat="1" ht="30" x14ac:dyDescent="0.2">
      <c r="A1278" s="72"/>
      <c r="B1278" s="223" t="s">
        <v>209</v>
      </c>
      <c r="C1278" s="73" t="s">
        <v>1040</v>
      </c>
      <c r="D1278" s="224">
        <v>2</v>
      </c>
      <c r="E1278" s="225" t="s">
        <v>395</v>
      </c>
      <c r="F1278" s="75"/>
      <c r="G1278" s="75"/>
      <c r="H1278" s="83">
        <f>SUM(F1278,G1278)*D1278</f>
        <v>0</v>
      </c>
      <c r="I1278" s="159">
        <f t="shared" si="713"/>
        <v>0</v>
      </c>
      <c r="J1278" s="159">
        <f t="shared" si="714"/>
        <v>0</v>
      </c>
      <c r="K1278" s="237">
        <f t="shared" ref="K1278:K1279" si="715">SUM(I1278:J1278)*D1278</f>
        <v>0</v>
      </c>
      <c r="M1278" s="24"/>
    </row>
    <row r="1279" spans="1:97" s="21" customFormat="1" ht="30" x14ac:dyDescent="0.2">
      <c r="A1279" s="72"/>
      <c r="B1279" s="223" t="s">
        <v>210</v>
      </c>
      <c r="C1279" s="73" t="s">
        <v>1040</v>
      </c>
      <c r="D1279" s="224">
        <v>1</v>
      </c>
      <c r="E1279" s="225" t="s">
        <v>395</v>
      </c>
      <c r="F1279" s="75"/>
      <c r="G1279" s="75"/>
      <c r="H1279" s="83">
        <f>SUM(F1279,G1279)*D1279</f>
        <v>0</v>
      </c>
      <c r="I1279" s="159">
        <f t="shared" si="713"/>
        <v>0</v>
      </c>
      <c r="J1279" s="159">
        <f t="shared" si="714"/>
        <v>0</v>
      </c>
      <c r="K1279" s="237">
        <f t="shared" si="715"/>
        <v>0</v>
      </c>
      <c r="M1279" s="24"/>
    </row>
    <row r="1280" spans="1:97" s="21" customFormat="1" ht="15" x14ac:dyDescent="0.2">
      <c r="A1280" s="119"/>
      <c r="B1280" s="266" t="s">
        <v>324</v>
      </c>
      <c r="C1280" s="267" t="s">
        <v>325</v>
      </c>
      <c r="D1280" s="124"/>
      <c r="E1280" s="238"/>
      <c r="F1280" s="74"/>
      <c r="G1280" s="74"/>
      <c r="H1280" s="241"/>
      <c r="I1280" s="172"/>
      <c r="J1280" s="159"/>
      <c r="K1280" s="237"/>
      <c r="M1280" s="24"/>
    </row>
    <row r="1281" spans="1:97" s="21" customFormat="1" ht="15" x14ac:dyDescent="0.2">
      <c r="A1281" s="72"/>
      <c r="B1281" s="223" t="s">
        <v>77</v>
      </c>
      <c r="C1281" s="73" t="s">
        <v>399</v>
      </c>
      <c r="D1281" s="224">
        <v>115</v>
      </c>
      <c r="E1281" s="225" t="s">
        <v>289</v>
      </c>
      <c r="F1281" s="75"/>
      <c r="G1281" s="75"/>
      <c r="H1281" s="76">
        <f>SUM(F1281,G1281)*D1281</f>
        <v>0</v>
      </c>
      <c r="I1281" s="159">
        <f t="shared" ref="I1281:I1285" si="716">TRUNC(F1281*(1+$K$4),2)</f>
        <v>0</v>
      </c>
      <c r="J1281" s="159">
        <f t="shared" ref="J1281:J1285" si="717">TRUNC(G1281*(1+$K$4),2)</f>
        <v>0</v>
      </c>
      <c r="K1281" s="237">
        <f t="shared" ref="K1281:K1285" si="718">SUM(I1281:J1281)*D1281</f>
        <v>0</v>
      </c>
      <c r="M1281" s="24"/>
    </row>
    <row r="1282" spans="1:97" s="21" customFormat="1" ht="15" x14ac:dyDescent="0.2">
      <c r="A1282" s="72"/>
      <c r="B1282" s="223" t="s">
        <v>78</v>
      </c>
      <c r="C1282" s="73" t="s">
        <v>400</v>
      </c>
      <c r="D1282" s="224">
        <v>95</v>
      </c>
      <c r="E1282" s="225" t="s">
        <v>289</v>
      </c>
      <c r="F1282" s="75"/>
      <c r="G1282" s="75"/>
      <c r="H1282" s="76">
        <f>SUM(F1282,G1282)*D1282</f>
        <v>0</v>
      </c>
      <c r="I1282" s="159">
        <f t="shared" si="716"/>
        <v>0</v>
      </c>
      <c r="J1282" s="159">
        <f t="shared" si="717"/>
        <v>0</v>
      </c>
      <c r="K1282" s="237">
        <f t="shared" si="718"/>
        <v>0</v>
      </c>
      <c r="M1282" s="24"/>
    </row>
    <row r="1283" spans="1:97" s="21" customFormat="1" ht="30" x14ac:dyDescent="0.2">
      <c r="A1283" s="72"/>
      <c r="B1283" s="223" t="s">
        <v>80</v>
      </c>
      <c r="C1283" s="73" t="s">
        <v>401</v>
      </c>
      <c r="D1283" s="224">
        <v>135</v>
      </c>
      <c r="E1283" s="225" t="s">
        <v>289</v>
      </c>
      <c r="F1283" s="75"/>
      <c r="G1283" s="75"/>
      <c r="H1283" s="76">
        <f>SUM(F1283,G1283)*D1283</f>
        <v>0</v>
      </c>
      <c r="I1283" s="159">
        <f t="shared" si="716"/>
        <v>0</v>
      </c>
      <c r="J1283" s="159">
        <f t="shared" si="717"/>
        <v>0</v>
      </c>
      <c r="K1283" s="237">
        <f t="shared" si="718"/>
        <v>0</v>
      </c>
      <c r="M1283" s="24"/>
    </row>
    <row r="1284" spans="1:97" s="21" customFormat="1" ht="15" x14ac:dyDescent="0.2">
      <c r="A1284" s="72"/>
      <c r="B1284" s="223" t="s">
        <v>82</v>
      </c>
      <c r="C1284" s="73" t="s">
        <v>328</v>
      </c>
      <c r="D1284" s="224">
        <v>8</v>
      </c>
      <c r="E1284" s="225" t="s">
        <v>289</v>
      </c>
      <c r="F1284" s="75"/>
      <c r="G1284" s="75"/>
      <c r="H1284" s="76">
        <f>SUM(F1284,G1284)*D1284</f>
        <v>0</v>
      </c>
      <c r="I1284" s="159">
        <f t="shared" si="716"/>
        <v>0</v>
      </c>
      <c r="J1284" s="159">
        <f t="shared" si="717"/>
        <v>0</v>
      </c>
      <c r="K1284" s="237">
        <f t="shared" si="718"/>
        <v>0</v>
      </c>
      <c r="M1284" s="24"/>
    </row>
    <row r="1285" spans="1:97" s="21" customFormat="1" ht="15" x14ac:dyDescent="0.2">
      <c r="A1285" s="84"/>
      <c r="B1285" s="85" t="s">
        <v>84</v>
      </c>
      <c r="C1285" s="86" t="s">
        <v>1028</v>
      </c>
      <c r="D1285" s="87">
        <v>13</v>
      </c>
      <c r="E1285" s="88" t="s">
        <v>289</v>
      </c>
      <c r="F1285" s="89"/>
      <c r="G1285" s="89"/>
      <c r="H1285" s="90">
        <f>SUM(F1285,G1285)*D1285</f>
        <v>0</v>
      </c>
      <c r="I1285" s="159">
        <f t="shared" si="716"/>
        <v>0</v>
      </c>
      <c r="J1285" s="159">
        <f t="shared" si="717"/>
        <v>0</v>
      </c>
      <c r="K1285" s="247">
        <f t="shared" si="718"/>
        <v>0</v>
      </c>
      <c r="M1285" s="24"/>
    </row>
    <row r="1286" spans="1:97" s="21" customFormat="1" ht="15" x14ac:dyDescent="0.2">
      <c r="A1286" s="140"/>
      <c r="B1286" s="141"/>
      <c r="C1286" s="142" t="s">
        <v>329</v>
      </c>
      <c r="D1286" s="143"/>
      <c r="E1286" s="142"/>
      <c r="F1286" s="95">
        <f>SUMPRODUCT(F1249:F1285,D1249:D1285)</f>
        <v>0</v>
      </c>
      <c r="G1286" s="95">
        <f>SUMPRODUCT(G1249:G1285,D1249:D1285)</f>
        <v>0</v>
      </c>
      <c r="H1286" s="96">
        <f>SUM(H1249:H1285)</f>
        <v>0</v>
      </c>
      <c r="I1286" s="95">
        <f>SUMPRODUCT(I1249:I1285,D1249:D1285)</f>
        <v>0</v>
      </c>
      <c r="J1286" s="95">
        <f>SUMPRODUCT(J1249:J1285,D1249:D1285)</f>
        <v>0</v>
      </c>
      <c r="K1286" s="96">
        <f>SUM(K1249:K1285)</f>
        <v>0</v>
      </c>
      <c r="M1286" s="24"/>
    </row>
    <row r="1287" spans="1:97" s="29" customFormat="1" ht="15" x14ac:dyDescent="0.2">
      <c r="A1287" s="55"/>
      <c r="B1287" s="56" t="s">
        <v>330</v>
      </c>
      <c r="C1287" s="57" t="s">
        <v>331</v>
      </c>
      <c r="D1287" s="58"/>
      <c r="E1287" s="57"/>
      <c r="F1287" s="59"/>
      <c r="G1287" s="60"/>
      <c r="H1287" s="61"/>
      <c r="I1287" s="97"/>
      <c r="J1287" s="63"/>
      <c r="K1287" s="64"/>
      <c r="L1287" s="21"/>
      <c r="M1287" s="30"/>
      <c r="N1287" s="26"/>
      <c r="O1287" s="26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  <c r="BG1287" s="21"/>
      <c r="BH1287" s="21"/>
      <c r="BI1287" s="21"/>
      <c r="BJ1287" s="21"/>
      <c r="BK1287" s="21"/>
      <c r="BL1287" s="21"/>
      <c r="BM1287" s="21"/>
      <c r="BN1287" s="21"/>
      <c r="BO1287" s="21"/>
      <c r="BP1287" s="21"/>
      <c r="BQ1287" s="21"/>
      <c r="BR1287" s="21"/>
      <c r="BS1287" s="21"/>
      <c r="BT1287" s="21"/>
      <c r="BU1287" s="21"/>
      <c r="BV1287" s="21"/>
      <c r="BW1287" s="21"/>
      <c r="BX1287" s="21"/>
      <c r="BY1287" s="21"/>
      <c r="BZ1287" s="21"/>
      <c r="CA1287" s="21"/>
      <c r="CB1287" s="21"/>
      <c r="CC1287" s="21"/>
      <c r="CD1287" s="21"/>
      <c r="CE1287" s="21"/>
      <c r="CF1287" s="21"/>
      <c r="CG1287" s="21"/>
      <c r="CH1287" s="21"/>
      <c r="CI1287" s="21"/>
      <c r="CJ1287" s="21"/>
      <c r="CK1287" s="21"/>
      <c r="CL1287" s="21"/>
      <c r="CM1287" s="21"/>
      <c r="CN1287" s="21"/>
      <c r="CO1287" s="21"/>
      <c r="CP1287" s="21"/>
      <c r="CQ1287" s="21"/>
      <c r="CR1287" s="21"/>
      <c r="CS1287" s="21"/>
    </row>
    <row r="1288" spans="1:97" s="32" customFormat="1" ht="15" x14ac:dyDescent="0.2">
      <c r="A1288" s="119"/>
      <c r="B1288" s="266" t="s">
        <v>286</v>
      </c>
      <c r="C1288" s="267" t="s">
        <v>332</v>
      </c>
      <c r="D1288" s="124"/>
      <c r="E1288" s="238"/>
      <c r="F1288" s="74"/>
      <c r="G1288" s="74"/>
      <c r="H1288" s="241"/>
      <c r="I1288" s="172"/>
      <c r="J1288" s="159"/>
      <c r="K1288" s="237"/>
      <c r="M1288" s="24"/>
      <c r="N1288" s="21"/>
    </row>
    <row r="1289" spans="1:97" s="21" customFormat="1" ht="15" x14ac:dyDescent="0.2">
      <c r="A1289" s="72"/>
      <c r="B1289" s="223" t="s">
        <v>10</v>
      </c>
      <c r="C1289" s="73" t="s">
        <v>333</v>
      </c>
      <c r="D1289" s="224">
        <v>7</v>
      </c>
      <c r="E1289" s="225" t="s">
        <v>11</v>
      </c>
      <c r="F1289" s="75"/>
      <c r="G1289" s="75"/>
      <c r="H1289" s="76">
        <f t="shared" ref="H1289" si="719">SUM(F1289,G1289)*D1289</f>
        <v>0</v>
      </c>
      <c r="I1289" s="159">
        <f t="shared" ref="I1289" si="720">TRUNC(F1289*(1+$K$4),2)</f>
        <v>0</v>
      </c>
      <c r="J1289" s="159">
        <f t="shared" ref="J1289" si="721">TRUNC(G1289*(1+$K$4),2)</f>
        <v>0</v>
      </c>
      <c r="K1289" s="237">
        <f t="shared" ref="K1289:K1295" si="722">SUM(I1289:J1289)*D1289</f>
        <v>0</v>
      </c>
      <c r="M1289" s="24"/>
    </row>
    <row r="1290" spans="1:97" s="21" customFormat="1" ht="15" x14ac:dyDescent="0.2">
      <c r="A1290" s="72"/>
      <c r="B1290" s="223" t="s">
        <v>12</v>
      </c>
      <c r="C1290" s="73" t="s">
        <v>403</v>
      </c>
      <c r="D1290" s="224"/>
      <c r="E1290" s="225"/>
      <c r="F1290" s="82"/>
      <c r="G1290" s="82"/>
      <c r="H1290" s="83"/>
      <c r="I1290" s="172"/>
      <c r="J1290" s="159"/>
      <c r="K1290" s="237"/>
      <c r="M1290" s="24"/>
    </row>
    <row r="1291" spans="1:97" s="21" customFormat="1" ht="15" x14ac:dyDescent="0.2">
      <c r="A1291" s="72"/>
      <c r="B1291" s="223" t="s">
        <v>351</v>
      </c>
      <c r="C1291" s="73" t="s">
        <v>1006</v>
      </c>
      <c r="D1291" s="224">
        <v>18</v>
      </c>
      <c r="E1291" s="225" t="s">
        <v>289</v>
      </c>
      <c r="F1291" s="75"/>
      <c r="G1291" s="75"/>
      <c r="H1291" s="83">
        <f>SUM(F1291,G1291)*D1291</f>
        <v>0</v>
      </c>
      <c r="I1291" s="159">
        <f t="shared" ref="I1291:I1295" si="723">TRUNC(F1291*(1+$K$4),2)</f>
        <v>0</v>
      </c>
      <c r="J1291" s="159">
        <f t="shared" ref="J1291:J1295" si="724">TRUNC(G1291*(1+$K$4),2)</f>
        <v>0</v>
      </c>
      <c r="K1291" s="237">
        <f t="shared" si="722"/>
        <v>0</v>
      </c>
      <c r="M1291" s="24"/>
    </row>
    <row r="1292" spans="1:97" s="21" customFormat="1" ht="15" x14ac:dyDescent="0.2">
      <c r="A1292" s="72"/>
      <c r="B1292" s="223" t="s">
        <v>353</v>
      </c>
      <c r="C1292" s="73" t="s">
        <v>1007</v>
      </c>
      <c r="D1292" s="224">
        <v>1</v>
      </c>
      <c r="E1292" s="225" t="s">
        <v>395</v>
      </c>
      <c r="F1292" s="75"/>
      <c r="G1292" s="75"/>
      <c r="H1292" s="83">
        <f>SUM(F1292,G1292)*D1292</f>
        <v>0</v>
      </c>
      <c r="I1292" s="159">
        <f t="shared" si="723"/>
        <v>0</v>
      </c>
      <c r="J1292" s="159">
        <f t="shared" si="724"/>
        <v>0</v>
      </c>
      <c r="K1292" s="237">
        <f t="shared" si="722"/>
        <v>0</v>
      </c>
      <c r="M1292" s="24"/>
    </row>
    <row r="1293" spans="1:97" s="21" customFormat="1" ht="30" x14ac:dyDescent="0.2">
      <c r="A1293" s="72"/>
      <c r="B1293" s="223" t="s">
        <v>355</v>
      </c>
      <c r="C1293" s="73" t="s">
        <v>1027</v>
      </c>
      <c r="D1293" s="224">
        <v>2</v>
      </c>
      <c r="E1293" s="225" t="s">
        <v>395</v>
      </c>
      <c r="F1293" s="75"/>
      <c r="G1293" s="75"/>
      <c r="H1293" s="83">
        <f>SUM(F1293,G1293)*D1293</f>
        <v>0</v>
      </c>
      <c r="I1293" s="159">
        <f t="shared" si="723"/>
        <v>0</v>
      </c>
      <c r="J1293" s="159">
        <f t="shared" si="724"/>
        <v>0</v>
      </c>
      <c r="K1293" s="237">
        <f t="shared" si="722"/>
        <v>0</v>
      </c>
      <c r="M1293" s="24"/>
    </row>
    <row r="1294" spans="1:97" s="21" customFormat="1" ht="45" x14ac:dyDescent="0.2">
      <c r="A1294" s="72"/>
      <c r="B1294" s="223" t="s">
        <v>72</v>
      </c>
      <c r="C1294" s="73" t="s">
        <v>1009</v>
      </c>
      <c r="D1294" s="224">
        <v>21</v>
      </c>
      <c r="E1294" s="225" t="s">
        <v>289</v>
      </c>
      <c r="F1294" s="75"/>
      <c r="G1294" s="75"/>
      <c r="H1294" s="76">
        <f t="shared" ref="H1294:H1295" si="725">SUM(F1294,G1294)*D1294</f>
        <v>0</v>
      </c>
      <c r="I1294" s="159">
        <f t="shared" si="723"/>
        <v>0</v>
      </c>
      <c r="J1294" s="159">
        <f t="shared" si="724"/>
        <v>0</v>
      </c>
      <c r="K1294" s="237">
        <f t="shared" si="722"/>
        <v>0</v>
      </c>
      <c r="M1294" s="24"/>
    </row>
    <row r="1295" spans="1:97" s="21" customFormat="1" ht="15" x14ac:dyDescent="0.2">
      <c r="A1295" s="72"/>
      <c r="B1295" s="223" t="s">
        <v>129</v>
      </c>
      <c r="C1295" s="73" t="s">
        <v>404</v>
      </c>
      <c r="D1295" s="224">
        <v>1</v>
      </c>
      <c r="E1295" s="225" t="s">
        <v>395</v>
      </c>
      <c r="F1295" s="75"/>
      <c r="G1295" s="75"/>
      <c r="H1295" s="76">
        <f t="shared" si="725"/>
        <v>0</v>
      </c>
      <c r="I1295" s="159">
        <f t="shared" si="723"/>
        <v>0</v>
      </c>
      <c r="J1295" s="159">
        <f t="shared" si="724"/>
        <v>0</v>
      </c>
      <c r="K1295" s="237">
        <f t="shared" si="722"/>
        <v>0</v>
      </c>
      <c r="M1295" s="24"/>
    </row>
    <row r="1296" spans="1:97" s="21" customFormat="1" ht="15" x14ac:dyDescent="0.2">
      <c r="A1296" s="119"/>
      <c r="B1296" s="266" t="s">
        <v>298</v>
      </c>
      <c r="C1296" s="267" t="s">
        <v>405</v>
      </c>
      <c r="D1296" s="124"/>
      <c r="E1296" s="238"/>
      <c r="F1296" s="74"/>
      <c r="G1296" s="74"/>
      <c r="H1296" s="241"/>
      <c r="I1296" s="172"/>
      <c r="J1296" s="159"/>
      <c r="K1296" s="237"/>
      <c r="M1296" s="24"/>
    </row>
    <row r="1297" spans="1:99" s="21" customFormat="1" ht="15" x14ac:dyDescent="0.2">
      <c r="A1297" s="72"/>
      <c r="B1297" s="223" t="s">
        <v>14</v>
      </c>
      <c r="C1297" s="73" t="s">
        <v>406</v>
      </c>
      <c r="D1297" s="224">
        <v>6</v>
      </c>
      <c r="E1297" s="225" t="s">
        <v>289</v>
      </c>
      <c r="F1297" s="75"/>
      <c r="G1297" s="75"/>
      <c r="H1297" s="76">
        <f>SUM(F1297,G1297)*D1297</f>
        <v>0</v>
      </c>
      <c r="I1297" s="159">
        <f t="shared" ref="I1297:I1298" si="726">TRUNC(F1297*(1+$K$4),2)</f>
        <v>0</v>
      </c>
      <c r="J1297" s="159">
        <f t="shared" ref="J1297:J1298" si="727">TRUNC(G1297*(1+$K$4),2)</f>
        <v>0</v>
      </c>
      <c r="K1297" s="237">
        <f t="shared" ref="K1297:K1298" si="728">SUM(I1297:J1297)*D1297</f>
        <v>0</v>
      </c>
      <c r="M1297" s="24"/>
    </row>
    <row r="1298" spans="1:99" s="21" customFormat="1" ht="15" x14ac:dyDescent="0.2">
      <c r="A1298" s="84"/>
      <c r="B1298" s="85" t="s">
        <v>17</v>
      </c>
      <c r="C1298" s="86" t="s">
        <v>407</v>
      </c>
      <c r="D1298" s="87">
        <v>21</v>
      </c>
      <c r="E1298" s="88" t="s">
        <v>289</v>
      </c>
      <c r="F1298" s="89"/>
      <c r="G1298" s="89"/>
      <c r="H1298" s="90">
        <f>SUM(F1298,G1298)*D1298</f>
        <v>0</v>
      </c>
      <c r="I1298" s="159">
        <f t="shared" si="726"/>
        <v>0</v>
      </c>
      <c r="J1298" s="159">
        <f t="shared" si="727"/>
        <v>0</v>
      </c>
      <c r="K1298" s="247">
        <f t="shared" si="728"/>
        <v>0</v>
      </c>
      <c r="M1298" s="24"/>
    </row>
    <row r="1299" spans="1:99" s="21" customFormat="1" ht="15" x14ac:dyDescent="0.2">
      <c r="A1299" s="140"/>
      <c r="B1299" s="141"/>
      <c r="C1299" s="142" t="s">
        <v>908</v>
      </c>
      <c r="D1299" s="143"/>
      <c r="E1299" s="142"/>
      <c r="F1299" s="95">
        <f>SUMPRODUCT(F1289:F1298,D1289:D1298)</f>
        <v>0</v>
      </c>
      <c r="G1299" s="95">
        <f>SUMPRODUCT(G1289:G1298,D1289:D1298)</f>
        <v>0</v>
      </c>
      <c r="H1299" s="96">
        <f>SUM(H1289:H1298)</f>
        <v>0</v>
      </c>
      <c r="I1299" s="95">
        <f>SUMPRODUCT(I1289:I1298,D1289:D1298)</f>
        <v>0</v>
      </c>
      <c r="J1299" s="95">
        <f>SUMPRODUCT(J1289:J1298,D1289:D1298)</f>
        <v>0</v>
      </c>
      <c r="K1299" s="96">
        <f>SUM(K1289:K1298)</f>
        <v>0</v>
      </c>
      <c r="M1299" s="24"/>
    </row>
    <row r="1300" spans="1:99" s="21" customFormat="1" ht="15" x14ac:dyDescent="0.2">
      <c r="A1300" s="55"/>
      <c r="B1300" s="56" t="s">
        <v>334</v>
      </c>
      <c r="C1300" s="57" t="s">
        <v>335</v>
      </c>
      <c r="D1300" s="58"/>
      <c r="E1300" s="57"/>
      <c r="F1300" s="59"/>
      <c r="G1300" s="60"/>
      <c r="H1300" s="61"/>
      <c r="I1300" s="97"/>
      <c r="J1300" s="63"/>
      <c r="K1300" s="64"/>
      <c r="M1300" s="24"/>
    </row>
    <row r="1301" spans="1:99" s="21" customFormat="1" ht="15" x14ac:dyDescent="0.2">
      <c r="A1301" s="119"/>
      <c r="B1301" s="266">
        <v>1</v>
      </c>
      <c r="C1301" s="267" t="s">
        <v>336</v>
      </c>
      <c r="D1301" s="124"/>
      <c r="E1301" s="238"/>
      <c r="F1301" s="74"/>
      <c r="G1301" s="74"/>
      <c r="H1301" s="241"/>
      <c r="I1301" s="172"/>
      <c r="J1301" s="159"/>
      <c r="K1301" s="237"/>
      <c r="M1301" s="24"/>
    </row>
    <row r="1302" spans="1:99" s="21" customFormat="1" ht="15" x14ac:dyDescent="0.2">
      <c r="A1302" s="72"/>
      <c r="B1302" s="223" t="s">
        <v>10</v>
      </c>
      <c r="C1302" s="99" t="s">
        <v>337</v>
      </c>
      <c r="D1302" s="100"/>
      <c r="E1302" s="99"/>
      <c r="F1302" s="101"/>
      <c r="G1302" s="101"/>
      <c r="H1302" s="102"/>
      <c r="I1302" s="103"/>
      <c r="J1302" s="101"/>
      <c r="K1302" s="102"/>
      <c r="M1302" s="24"/>
    </row>
    <row r="1303" spans="1:99" s="21" customFormat="1" ht="15" x14ac:dyDescent="0.2">
      <c r="A1303" s="72"/>
      <c r="B1303" s="223" t="s">
        <v>338</v>
      </c>
      <c r="C1303" s="99" t="s">
        <v>339</v>
      </c>
      <c r="D1303" s="224">
        <v>17</v>
      </c>
      <c r="E1303" s="225" t="s">
        <v>11</v>
      </c>
      <c r="F1303" s="104"/>
      <c r="G1303" s="104"/>
      <c r="H1303" s="76">
        <f t="shared" ref="H1303:H1308" si="729">SUM(F1303,G1303)*D1303</f>
        <v>0</v>
      </c>
      <c r="I1303" s="159">
        <f t="shared" ref="I1303:I1308" si="730">TRUNC(F1303*(1+$K$4),2)</f>
        <v>0</v>
      </c>
      <c r="J1303" s="159">
        <f t="shared" ref="J1303:J1308" si="731">TRUNC(G1303*(1+$K$4),2)</f>
        <v>0</v>
      </c>
      <c r="K1303" s="237">
        <f t="shared" ref="K1303:K1317" si="732">SUM(I1303:J1303)*D1303</f>
        <v>0</v>
      </c>
      <c r="M1303" s="24"/>
    </row>
    <row r="1304" spans="1:99" s="21" customFormat="1" ht="15" x14ac:dyDescent="0.2">
      <c r="A1304" s="72"/>
      <c r="B1304" s="223" t="s">
        <v>340</v>
      </c>
      <c r="C1304" s="99" t="s">
        <v>341</v>
      </c>
      <c r="D1304" s="224">
        <v>1</v>
      </c>
      <c r="E1304" s="225" t="s">
        <v>11</v>
      </c>
      <c r="F1304" s="104"/>
      <c r="G1304" s="104"/>
      <c r="H1304" s="76">
        <f t="shared" si="729"/>
        <v>0</v>
      </c>
      <c r="I1304" s="159">
        <f t="shared" si="730"/>
        <v>0</v>
      </c>
      <c r="J1304" s="159">
        <f t="shared" si="731"/>
        <v>0</v>
      </c>
      <c r="K1304" s="237">
        <f t="shared" si="732"/>
        <v>0</v>
      </c>
      <c r="M1304" s="24"/>
    </row>
    <row r="1305" spans="1:99" s="21" customFormat="1" ht="15" x14ac:dyDescent="0.2">
      <c r="A1305" s="72"/>
      <c r="B1305" s="223" t="s">
        <v>342</v>
      </c>
      <c r="C1305" s="99" t="s">
        <v>343</v>
      </c>
      <c r="D1305" s="224">
        <v>1</v>
      </c>
      <c r="E1305" s="225" t="s">
        <v>11</v>
      </c>
      <c r="F1305" s="104"/>
      <c r="G1305" s="104"/>
      <c r="H1305" s="76">
        <f>SUM(F1305,G1305)*D1305</f>
        <v>0</v>
      </c>
      <c r="I1305" s="159">
        <f t="shared" si="730"/>
        <v>0</v>
      </c>
      <c r="J1305" s="159">
        <f t="shared" si="731"/>
        <v>0</v>
      </c>
      <c r="K1305" s="237">
        <f t="shared" si="732"/>
        <v>0</v>
      </c>
      <c r="M1305" s="24"/>
    </row>
    <row r="1306" spans="1:99" s="29" customFormat="1" ht="15" x14ac:dyDescent="0.2">
      <c r="A1306" s="72"/>
      <c r="B1306" s="223" t="s">
        <v>344</v>
      </c>
      <c r="C1306" s="99" t="s">
        <v>345</v>
      </c>
      <c r="D1306" s="224">
        <v>2</v>
      </c>
      <c r="E1306" s="225" t="s">
        <v>11</v>
      </c>
      <c r="F1306" s="104"/>
      <c r="G1306" s="104"/>
      <c r="H1306" s="76">
        <f>SUM(F1307,G1306)*D1306</f>
        <v>0</v>
      </c>
      <c r="I1306" s="159">
        <f t="shared" si="730"/>
        <v>0</v>
      </c>
      <c r="J1306" s="159">
        <f t="shared" si="731"/>
        <v>0</v>
      </c>
      <c r="K1306" s="237">
        <f t="shared" si="732"/>
        <v>0</v>
      </c>
      <c r="L1306" s="21"/>
      <c r="M1306" s="30"/>
      <c r="N1306" s="26"/>
      <c r="O1306" s="26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  <c r="BG1306" s="21"/>
      <c r="BH1306" s="21"/>
      <c r="BI1306" s="21"/>
      <c r="BJ1306" s="21"/>
      <c r="BK1306" s="21"/>
      <c r="BL1306" s="21"/>
      <c r="BM1306" s="21"/>
      <c r="BN1306" s="21"/>
      <c r="BO1306" s="21"/>
      <c r="BP1306" s="21"/>
      <c r="BQ1306" s="21"/>
      <c r="BR1306" s="21"/>
      <c r="BS1306" s="21"/>
      <c r="BT1306" s="21"/>
      <c r="BU1306" s="21"/>
      <c r="BV1306" s="21"/>
      <c r="BW1306" s="21"/>
      <c r="BX1306" s="21"/>
      <c r="BY1306" s="21"/>
      <c r="BZ1306" s="21"/>
      <c r="CA1306" s="21"/>
      <c r="CB1306" s="21"/>
      <c r="CC1306" s="21"/>
      <c r="CD1306" s="21"/>
      <c r="CE1306" s="21"/>
      <c r="CF1306" s="21"/>
      <c r="CG1306" s="21"/>
      <c r="CH1306" s="21"/>
      <c r="CI1306" s="21"/>
      <c r="CJ1306" s="21"/>
      <c r="CK1306" s="21"/>
      <c r="CL1306" s="21"/>
      <c r="CM1306" s="21"/>
      <c r="CN1306" s="21"/>
      <c r="CO1306" s="21"/>
      <c r="CP1306" s="21"/>
      <c r="CQ1306" s="21"/>
      <c r="CR1306" s="21"/>
      <c r="CS1306" s="21"/>
    </row>
    <row r="1307" spans="1:99" s="32" customFormat="1" ht="15" x14ac:dyDescent="0.2">
      <c r="A1307" s="72"/>
      <c r="B1307" s="223" t="s">
        <v>346</v>
      </c>
      <c r="C1307" s="99" t="s">
        <v>347</v>
      </c>
      <c r="D1307" s="224">
        <v>2</v>
      </c>
      <c r="E1307" s="225" t="s">
        <v>11</v>
      </c>
      <c r="F1307" s="104"/>
      <c r="G1307" s="104"/>
      <c r="H1307" s="76">
        <f>SUM(F1308,G1307)*D1307</f>
        <v>0</v>
      </c>
      <c r="I1307" s="159">
        <f t="shared" si="730"/>
        <v>0</v>
      </c>
      <c r="J1307" s="159">
        <f t="shared" si="731"/>
        <v>0</v>
      </c>
      <c r="K1307" s="237">
        <f t="shared" si="732"/>
        <v>0</v>
      </c>
      <c r="M1307" s="24"/>
      <c r="N1307" s="21"/>
    </row>
    <row r="1308" spans="1:99" s="29" customFormat="1" ht="15" x14ac:dyDescent="0.2">
      <c r="A1308" s="72"/>
      <c r="B1308" s="223" t="s">
        <v>348</v>
      </c>
      <c r="C1308" s="99" t="s">
        <v>349</v>
      </c>
      <c r="D1308" s="224">
        <v>1</v>
      </c>
      <c r="E1308" s="225" t="s">
        <v>11</v>
      </c>
      <c r="F1308" s="104"/>
      <c r="G1308" s="104"/>
      <c r="H1308" s="76">
        <f t="shared" si="729"/>
        <v>0</v>
      </c>
      <c r="I1308" s="159">
        <f t="shared" si="730"/>
        <v>0</v>
      </c>
      <c r="J1308" s="159">
        <f t="shared" si="731"/>
        <v>0</v>
      </c>
      <c r="K1308" s="237">
        <f t="shared" si="732"/>
        <v>0</v>
      </c>
      <c r="L1308" s="21"/>
      <c r="M1308" s="24"/>
      <c r="N1308" s="21"/>
      <c r="O1308" s="27"/>
      <c r="P1308" s="28"/>
      <c r="Q1308" s="28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  <c r="BG1308" s="21"/>
      <c r="BH1308" s="21"/>
      <c r="BI1308" s="21"/>
      <c r="BJ1308" s="21"/>
      <c r="BK1308" s="21"/>
      <c r="BL1308" s="21"/>
      <c r="BM1308" s="21"/>
      <c r="BN1308" s="21"/>
      <c r="BO1308" s="21"/>
      <c r="BP1308" s="21"/>
      <c r="BQ1308" s="21"/>
      <c r="BR1308" s="21"/>
      <c r="BS1308" s="21"/>
      <c r="BT1308" s="21"/>
      <c r="BU1308" s="21"/>
      <c r="BV1308" s="21"/>
      <c r="BW1308" s="21"/>
      <c r="BX1308" s="21"/>
      <c r="BY1308" s="21"/>
      <c r="BZ1308" s="21"/>
      <c r="CA1308" s="21"/>
      <c r="CB1308" s="21"/>
      <c r="CC1308" s="21"/>
      <c r="CD1308" s="21"/>
      <c r="CE1308" s="21"/>
      <c r="CF1308" s="21"/>
      <c r="CG1308" s="21"/>
      <c r="CH1308" s="21"/>
      <c r="CI1308" s="21"/>
      <c r="CJ1308" s="21"/>
      <c r="CK1308" s="21"/>
      <c r="CL1308" s="21"/>
      <c r="CM1308" s="21"/>
      <c r="CN1308" s="21"/>
      <c r="CO1308" s="21"/>
      <c r="CP1308" s="21"/>
      <c r="CQ1308" s="21"/>
      <c r="CR1308" s="21"/>
      <c r="CS1308" s="21"/>
      <c r="CT1308" s="21"/>
      <c r="CU1308" s="21"/>
    </row>
    <row r="1309" spans="1:99" s="29" customFormat="1" ht="45" x14ac:dyDescent="0.2">
      <c r="A1309" s="72"/>
      <c r="B1309" s="223" t="s">
        <v>12</v>
      </c>
      <c r="C1309" s="99" t="s">
        <v>350</v>
      </c>
      <c r="D1309" s="105"/>
      <c r="E1309" s="106"/>
      <c r="F1309" s="107"/>
      <c r="G1309" s="107"/>
      <c r="H1309" s="76"/>
      <c r="I1309" s="172"/>
      <c r="J1309" s="159"/>
      <c r="K1309" s="237"/>
      <c r="L1309" s="21"/>
      <c r="M1309" s="24"/>
      <c r="N1309" s="21"/>
      <c r="O1309" s="27"/>
      <c r="P1309" s="28"/>
      <c r="Q1309" s="28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  <c r="BG1309" s="21"/>
      <c r="BH1309" s="21"/>
      <c r="BI1309" s="21"/>
      <c r="BJ1309" s="21"/>
      <c r="BK1309" s="21"/>
      <c r="BL1309" s="21"/>
      <c r="BM1309" s="21"/>
      <c r="BN1309" s="21"/>
      <c r="BO1309" s="21"/>
      <c r="BP1309" s="21"/>
      <c r="BQ1309" s="21"/>
      <c r="BR1309" s="21"/>
      <c r="BS1309" s="21"/>
      <c r="BT1309" s="21"/>
      <c r="BU1309" s="21"/>
      <c r="BV1309" s="21"/>
      <c r="BW1309" s="21"/>
      <c r="BX1309" s="21"/>
      <c r="BY1309" s="21"/>
      <c r="BZ1309" s="21"/>
      <c r="CA1309" s="21"/>
      <c r="CB1309" s="21"/>
      <c r="CC1309" s="21"/>
      <c r="CD1309" s="21"/>
      <c r="CE1309" s="21"/>
      <c r="CF1309" s="21"/>
      <c r="CG1309" s="21"/>
      <c r="CH1309" s="21"/>
      <c r="CI1309" s="21"/>
      <c r="CJ1309" s="21"/>
      <c r="CK1309" s="21"/>
      <c r="CL1309" s="21"/>
      <c r="CM1309" s="21"/>
      <c r="CN1309" s="21"/>
      <c r="CO1309" s="21"/>
      <c r="CP1309" s="21"/>
      <c r="CQ1309" s="21"/>
      <c r="CR1309" s="21"/>
      <c r="CS1309" s="21"/>
      <c r="CT1309" s="21"/>
      <c r="CU1309" s="21"/>
    </row>
    <row r="1310" spans="1:99" s="29" customFormat="1" ht="15" x14ac:dyDescent="0.2">
      <c r="A1310" s="72"/>
      <c r="B1310" s="223" t="s">
        <v>351</v>
      </c>
      <c r="C1310" s="99" t="s">
        <v>418</v>
      </c>
      <c r="D1310" s="224">
        <v>1</v>
      </c>
      <c r="E1310" s="225" t="s">
        <v>11</v>
      </c>
      <c r="F1310" s="104"/>
      <c r="G1310" s="104"/>
      <c r="H1310" s="76">
        <f t="shared" ref="H1310:H1312" si="733">SUM(F1310,G1310)*D1310</f>
        <v>0</v>
      </c>
      <c r="I1310" s="159">
        <f t="shared" ref="I1310:I1312" si="734">TRUNC(F1310*(1+$K$4),2)</f>
        <v>0</v>
      </c>
      <c r="J1310" s="159">
        <f t="shared" ref="J1310:J1312" si="735">TRUNC(G1310*(1+$K$4),2)</f>
        <v>0</v>
      </c>
      <c r="K1310" s="237">
        <f t="shared" si="732"/>
        <v>0</v>
      </c>
      <c r="L1310" s="21"/>
      <c r="M1310" s="24"/>
      <c r="N1310" s="21"/>
      <c r="O1310" s="27"/>
      <c r="P1310" s="28"/>
      <c r="Q1310" s="28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  <c r="BG1310" s="21"/>
      <c r="BH1310" s="21"/>
      <c r="BI1310" s="21"/>
      <c r="BJ1310" s="21"/>
      <c r="BK1310" s="21"/>
      <c r="BL1310" s="21"/>
      <c r="BM1310" s="21"/>
      <c r="BN1310" s="21"/>
      <c r="BO1310" s="21"/>
      <c r="BP1310" s="21"/>
      <c r="BQ1310" s="21"/>
      <c r="BR1310" s="21"/>
      <c r="BS1310" s="21"/>
      <c r="BT1310" s="21"/>
      <c r="BU1310" s="21"/>
      <c r="BV1310" s="21"/>
      <c r="BW1310" s="21"/>
      <c r="BX1310" s="21"/>
      <c r="BY1310" s="21"/>
      <c r="BZ1310" s="21"/>
      <c r="CA1310" s="21"/>
      <c r="CB1310" s="21"/>
      <c r="CC1310" s="21"/>
      <c r="CD1310" s="21"/>
      <c r="CE1310" s="21"/>
      <c r="CF1310" s="21"/>
      <c r="CG1310" s="21"/>
      <c r="CH1310" s="21"/>
      <c r="CI1310" s="21"/>
      <c r="CJ1310" s="21"/>
      <c r="CK1310" s="21"/>
      <c r="CL1310" s="21"/>
      <c r="CM1310" s="21"/>
      <c r="CN1310" s="21"/>
      <c r="CO1310" s="21"/>
      <c r="CP1310" s="21"/>
      <c r="CQ1310" s="21"/>
      <c r="CR1310" s="21"/>
      <c r="CS1310" s="21"/>
      <c r="CT1310" s="21"/>
      <c r="CU1310" s="21"/>
    </row>
    <row r="1311" spans="1:99" s="29" customFormat="1" ht="15" x14ac:dyDescent="0.2">
      <c r="A1311" s="72"/>
      <c r="B1311" s="223" t="s">
        <v>353</v>
      </c>
      <c r="C1311" s="99" t="s">
        <v>420</v>
      </c>
      <c r="D1311" s="224">
        <v>1</v>
      </c>
      <c r="E1311" s="225" t="s">
        <v>11</v>
      </c>
      <c r="F1311" s="104"/>
      <c r="G1311" s="104"/>
      <c r="H1311" s="76">
        <f t="shared" si="733"/>
        <v>0</v>
      </c>
      <c r="I1311" s="159">
        <f t="shared" si="734"/>
        <v>0</v>
      </c>
      <c r="J1311" s="159">
        <f t="shared" si="735"/>
        <v>0</v>
      </c>
      <c r="K1311" s="237">
        <f t="shared" si="732"/>
        <v>0</v>
      </c>
      <c r="L1311" s="21"/>
      <c r="M1311" s="24"/>
      <c r="N1311" s="21"/>
      <c r="O1311" s="27"/>
      <c r="P1311" s="28"/>
      <c r="Q1311" s="28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  <c r="BG1311" s="21"/>
      <c r="BH1311" s="21"/>
      <c r="BI1311" s="21"/>
      <c r="BJ1311" s="21"/>
      <c r="BK1311" s="21"/>
      <c r="BL1311" s="21"/>
      <c r="BM1311" s="21"/>
      <c r="BN1311" s="21"/>
      <c r="BO1311" s="21"/>
      <c r="BP1311" s="21"/>
      <c r="BQ1311" s="21"/>
      <c r="BR1311" s="21"/>
      <c r="BS1311" s="21"/>
      <c r="BT1311" s="21"/>
      <c r="BU1311" s="21"/>
      <c r="BV1311" s="21"/>
      <c r="BW1311" s="21"/>
      <c r="BX1311" s="21"/>
      <c r="BY1311" s="21"/>
      <c r="BZ1311" s="21"/>
      <c r="CA1311" s="21"/>
      <c r="CB1311" s="21"/>
      <c r="CC1311" s="21"/>
      <c r="CD1311" s="21"/>
      <c r="CE1311" s="21"/>
      <c r="CF1311" s="21"/>
      <c r="CG1311" s="21"/>
      <c r="CH1311" s="21"/>
      <c r="CI1311" s="21"/>
      <c r="CJ1311" s="21"/>
      <c r="CK1311" s="21"/>
      <c r="CL1311" s="21"/>
      <c r="CM1311" s="21"/>
      <c r="CN1311" s="21"/>
      <c r="CO1311" s="21"/>
      <c r="CP1311" s="21"/>
      <c r="CQ1311" s="21"/>
      <c r="CR1311" s="21"/>
      <c r="CS1311" s="21"/>
      <c r="CT1311" s="21"/>
      <c r="CU1311" s="21"/>
    </row>
    <row r="1312" spans="1:99" s="29" customFormat="1" ht="15" x14ac:dyDescent="0.2">
      <c r="A1312" s="72"/>
      <c r="B1312" s="223" t="s">
        <v>355</v>
      </c>
      <c r="C1312" s="99" t="s">
        <v>634</v>
      </c>
      <c r="D1312" s="224">
        <v>2</v>
      </c>
      <c r="E1312" s="225" t="s">
        <v>11</v>
      </c>
      <c r="F1312" s="104"/>
      <c r="G1312" s="104"/>
      <c r="H1312" s="76">
        <f t="shared" si="733"/>
        <v>0</v>
      </c>
      <c r="I1312" s="159">
        <f t="shared" si="734"/>
        <v>0</v>
      </c>
      <c r="J1312" s="159">
        <f t="shared" si="735"/>
        <v>0</v>
      </c>
      <c r="K1312" s="237">
        <f t="shared" si="732"/>
        <v>0</v>
      </c>
      <c r="L1312" s="21"/>
      <c r="M1312" s="24"/>
      <c r="N1312" s="21"/>
      <c r="O1312" s="27"/>
      <c r="P1312" s="28"/>
      <c r="Q1312" s="28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  <c r="BG1312" s="21"/>
      <c r="BH1312" s="21"/>
      <c r="BI1312" s="21"/>
      <c r="BJ1312" s="21"/>
      <c r="BK1312" s="21"/>
      <c r="BL1312" s="21"/>
      <c r="BM1312" s="21"/>
      <c r="BN1312" s="21"/>
      <c r="BO1312" s="21"/>
      <c r="BP1312" s="21"/>
      <c r="BQ1312" s="21"/>
      <c r="BR1312" s="21"/>
      <c r="BS1312" s="21"/>
      <c r="BT1312" s="21"/>
      <c r="BU1312" s="21"/>
      <c r="BV1312" s="21"/>
      <c r="BW1312" s="21"/>
      <c r="BX1312" s="21"/>
      <c r="BY1312" s="21"/>
      <c r="BZ1312" s="21"/>
      <c r="CA1312" s="21"/>
      <c r="CB1312" s="21"/>
      <c r="CC1312" s="21"/>
      <c r="CD1312" s="21"/>
      <c r="CE1312" s="21"/>
      <c r="CF1312" s="21"/>
      <c r="CG1312" s="21"/>
      <c r="CH1312" s="21"/>
      <c r="CI1312" s="21"/>
      <c r="CJ1312" s="21"/>
      <c r="CK1312" s="21"/>
      <c r="CL1312" s="21"/>
      <c r="CM1312" s="21"/>
      <c r="CN1312" s="21"/>
      <c r="CO1312" s="21"/>
      <c r="CP1312" s="21"/>
      <c r="CQ1312" s="21"/>
      <c r="CR1312" s="21"/>
      <c r="CS1312" s="21"/>
      <c r="CT1312" s="21"/>
      <c r="CU1312" s="21"/>
    </row>
    <row r="1313" spans="1:99" s="29" customFormat="1" ht="45" x14ac:dyDescent="0.2">
      <c r="A1313" s="72"/>
      <c r="B1313" s="223" t="s">
        <v>72</v>
      </c>
      <c r="C1313" s="99" t="s">
        <v>361</v>
      </c>
      <c r="D1313" s="105"/>
      <c r="E1313" s="106"/>
      <c r="F1313" s="107"/>
      <c r="G1313" s="107"/>
      <c r="H1313" s="76"/>
      <c r="I1313" s="172"/>
      <c r="J1313" s="159"/>
      <c r="K1313" s="237"/>
      <c r="L1313" s="21"/>
      <c r="M1313" s="24"/>
      <c r="N1313" s="21"/>
      <c r="O1313" s="30"/>
      <c r="P1313" s="26"/>
      <c r="Q1313" s="26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  <c r="BG1313" s="21"/>
      <c r="BH1313" s="21"/>
      <c r="BI1313" s="21"/>
      <c r="BJ1313" s="21"/>
      <c r="BK1313" s="21"/>
      <c r="BL1313" s="21"/>
      <c r="BM1313" s="21"/>
      <c r="BN1313" s="21"/>
      <c r="BO1313" s="21"/>
      <c r="BP1313" s="21"/>
      <c r="BQ1313" s="21"/>
      <c r="BR1313" s="21"/>
      <c r="BS1313" s="21"/>
      <c r="BT1313" s="21"/>
      <c r="BU1313" s="21"/>
      <c r="BV1313" s="21"/>
      <c r="BW1313" s="21"/>
      <c r="BX1313" s="21"/>
      <c r="BY1313" s="21"/>
      <c r="BZ1313" s="21"/>
      <c r="CA1313" s="21"/>
      <c r="CB1313" s="21"/>
      <c r="CC1313" s="21"/>
      <c r="CD1313" s="21"/>
      <c r="CE1313" s="21"/>
      <c r="CF1313" s="21"/>
      <c r="CG1313" s="21"/>
      <c r="CH1313" s="21"/>
      <c r="CI1313" s="21"/>
      <c r="CJ1313" s="21"/>
      <c r="CK1313" s="21"/>
      <c r="CL1313" s="21"/>
      <c r="CM1313" s="21"/>
      <c r="CN1313" s="21"/>
      <c r="CO1313" s="21"/>
      <c r="CP1313" s="21"/>
      <c r="CQ1313" s="21"/>
      <c r="CR1313" s="21"/>
      <c r="CS1313" s="21"/>
      <c r="CT1313" s="21"/>
      <c r="CU1313" s="21"/>
    </row>
    <row r="1314" spans="1:99" s="29" customFormat="1" ht="15" x14ac:dyDescent="0.2">
      <c r="A1314" s="72"/>
      <c r="B1314" s="223" t="s">
        <v>362</v>
      </c>
      <c r="C1314" s="99" t="s">
        <v>367</v>
      </c>
      <c r="D1314" s="224">
        <v>1</v>
      </c>
      <c r="E1314" s="225" t="s">
        <v>11</v>
      </c>
      <c r="F1314" s="104"/>
      <c r="G1314" s="104"/>
      <c r="H1314" s="76">
        <f t="shared" ref="H1314:H1315" si="736">SUM(F1314,G1314)*D1314</f>
        <v>0</v>
      </c>
      <c r="I1314" s="159">
        <f t="shared" ref="I1314:I1315" si="737">TRUNC(F1314*(1+$K$4),2)</f>
        <v>0</v>
      </c>
      <c r="J1314" s="159">
        <f t="shared" ref="J1314:J1315" si="738">TRUNC(G1314*(1+$K$4),2)</f>
        <v>0</v>
      </c>
      <c r="K1314" s="237">
        <f t="shared" si="732"/>
        <v>0</v>
      </c>
      <c r="L1314" s="21"/>
      <c r="M1314" s="30"/>
      <c r="N1314" s="26"/>
      <c r="O1314" s="26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  <c r="BG1314" s="21"/>
      <c r="BH1314" s="21"/>
      <c r="BI1314" s="21"/>
      <c r="BJ1314" s="21"/>
      <c r="BK1314" s="21"/>
      <c r="BL1314" s="21"/>
      <c r="BM1314" s="21"/>
      <c r="BN1314" s="21"/>
      <c r="BO1314" s="21"/>
      <c r="BP1314" s="21"/>
      <c r="BQ1314" s="21"/>
      <c r="BR1314" s="21"/>
      <c r="BS1314" s="21"/>
      <c r="BT1314" s="21"/>
      <c r="BU1314" s="21"/>
      <c r="BV1314" s="21"/>
      <c r="BW1314" s="21"/>
      <c r="BX1314" s="21"/>
      <c r="BY1314" s="21"/>
      <c r="BZ1314" s="21"/>
      <c r="CA1314" s="21"/>
      <c r="CB1314" s="21"/>
      <c r="CC1314" s="21"/>
      <c r="CD1314" s="21"/>
      <c r="CE1314" s="21"/>
      <c r="CF1314" s="21"/>
      <c r="CG1314" s="21"/>
      <c r="CH1314" s="21"/>
      <c r="CI1314" s="21"/>
      <c r="CJ1314" s="21"/>
      <c r="CK1314" s="21"/>
      <c r="CL1314" s="21"/>
      <c r="CM1314" s="21"/>
      <c r="CN1314" s="21"/>
      <c r="CO1314" s="21"/>
      <c r="CP1314" s="21"/>
      <c r="CQ1314" s="21"/>
      <c r="CR1314" s="21"/>
      <c r="CS1314" s="21"/>
    </row>
    <row r="1315" spans="1:99" s="32" customFormat="1" ht="15" x14ac:dyDescent="0.2">
      <c r="A1315" s="72"/>
      <c r="B1315" s="223" t="s">
        <v>364</v>
      </c>
      <c r="C1315" s="99" t="s">
        <v>369</v>
      </c>
      <c r="D1315" s="224">
        <v>1</v>
      </c>
      <c r="E1315" s="225" t="s">
        <v>11</v>
      </c>
      <c r="F1315" s="104"/>
      <c r="G1315" s="104"/>
      <c r="H1315" s="76">
        <f t="shared" si="736"/>
        <v>0</v>
      </c>
      <c r="I1315" s="159">
        <f t="shared" si="737"/>
        <v>0</v>
      </c>
      <c r="J1315" s="159">
        <f t="shared" si="738"/>
        <v>0</v>
      </c>
      <c r="K1315" s="237">
        <f t="shared" si="732"/>
        <v>0</v>
      </c>
      <c r="M1315" s="24"/>
      <c r="N1315" s="21"/>
    </row>
    <row r="1316" spans="1:99" s="21" customFormat="1" ht="45" x14ac:dyDescent="0.2">
      <c r="A1316" s="72"/>
      <c r="B1316" s="223" t="s">
        <v>129</v>
      </c>
      <c r="C1316" s="99" t="s">
        <v>601</v>
      </c>
      <c r="D1316" s="105"/>
      <c r="E1316" s="106"/>
      <c r="F1316" s="107"/>
      <c r="G1316" s="107"/>
      <c r="H1316" s="76"/>
      <c r="I1316" s="172"/>
      <c r="J1316" s="159"/>
      <c r="K1316" s="237"/>
      <c r="L1316" s="47"/>
      <c r="M1316" s="24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  <c r="CC1316" s="47"/>
      <c r="CD1316" s="47"/>
      <c r="CE1316" s="47"/>
      <c r="CF1316" s="47"/>
      <c r="CG1316" s="47"/>
      <c r="CH1316" s="47"/>
      <c r="CI1316" s="47"/>
      <c r="CJ1316" s="47"/>
      <c r="CK1316" s="47"/>
      <c r="CL1316" s="47"/>
      <c r="CM1316" s="47"/>
      <c r="CN1316" s="47"/>
      <c r="CO1316" s="47"/>
      <c r="CP1316" s="47"/>
      <c r="CQ1316" s="47"/>
      <c r="CR1316" s="47"/>
      <c r="CS1316" s="47"/>
      <c r="CT1316" s="47"/>
      <c r="CU1316" s="47"/>
    </row>
    <row r="1317" spans="1:99" s="29" customFormat="1" ht="15" x14ac:dyDescent="0.2">
      <c r="A1317" s="84"/>
      <c r="B1317" s="85" t="s">
        <v>696</v>
      </c>
      <c r="C1317" s="86" t="s">
        <v>808</v>
      </c>
      <c r="D1317" s="87">
        <v>1</v>
      </c>
      <c r="E1317" s="88" t="s">
        <v>11</v>
      </c>
      <c r="F1317" s="89"/>
      <c r="G1317" s="89"/>
      <c r="H1317" s="90">
        <f t="shared" ref="H1317" si="739">SUM(F1317,G1317)*D1317</f>
        <v>0</v>
      </c>
      <c r="I1317" s="159">
        <f t="shared" ref="I1317" si="740">TRUNC(F1317*(1+$K$4),2)</f>
        <v>0</v>
      </c>
      <c r="J1317" s="159">
        <f t="shared" ref="J1317" si="741">TRUNC(G1317*(1+$K$4),2)</f>
        <v>0</v>
      </c>
      <c r="K1317" s="247">
        <f t="shared" si="732"/>
        <v>0</v>
      </c>
      <c r="L1317" s="21"/>
      <c r="M1317" s="24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  <c r="BG1317" s="21"/>
      <c r="BH1317" s="21"/>
      <c r="BI1317" s="21"/>
      <c r="BJ1317" s="21"/>
      <c r="BK1317" s="21"/>
      <c r="BL1317" s="21"/>
      <c r="BM1317" s="21"/>
      <c r="BN1317" s="21"/>
      <c r="BO1317" s="21"/>
      <c r="BP1317" s="21"/>
      <c r="BQ1317" s="21"/>
      <c r="BR1317" s="21"/>
      <c r="BS1317" s="21"/>
      <c r="BT1317" s="21"/>
      <c r="BU1317" s="21"/>
      <c r="BV1317" s="21"/>
      <c r="BW1317" s="21"/>
      <c r="BX1317" s="21"/>
      <c r="BY1317" s="21"/>
      <c r="BZ1317" s="21"/>
      <c r="CA1317" s="21"/>
      <c r="CB1317" s="21"/>
      <c r="CC1317" s="21"/>
      <c r="CD1317" s="21"/>
      <c r="CE1317" s="21"/>
      <c r="CF1317" s="21"/>
      <c r="CG1317" s="21"/>
      <c r="CH1317" s="21"/>
      <c r="CI1317" s="21"/>
      <c r="CJ1317" s="21"/>
      <c r="CK1317" s="21"/>
      <c r="CL1317" s="21"/>
      <c r="CM1317" s="21"/>
      <c r="CN1317" s="21"/>
      <c r="CO1317" s="21"/>
      <c r="CP1317" s="21"/>
      <c r="CQ1317" s="21"/>
      <c r="CR1317" s="21"/>
      <c r="CS1317" s="21"/>
      <c r="CT1317" s="21"/>
      <c r="CU1317" s="21"/>
    </row>
    <row r="1318" spans="1:99" s="29" customFormat="1" ht="15" x14ac:dyDescent="0.2">
      <c r="A1318" s="140"/>
      <c r="B1318" s="141"/>
      <c r="C1318" s="142" t="s">
        <v>380</v>
      </c>
      <c r="D1318" s="143"/>
      <c r="E1318" s="142"/>
      <c r="F1318" s="95">
        <f>SUMPRODUCT(F1301:F1317,D1301:D1317)</f>
        <v>0</v>
      </c>
      <c r="G1318" s="95">
        <f>SUMPRODUCT(G1301:G1317,D1301:D1317)</f>
        <v>0</v>
      </c>
      <c r="H1318" s="96">
        <f>SUM(H1301:H1317)</f>
        <v>0</v>
      </c>
      <c r="I1318" s="95">
        <f>SUMPRODUCT(I1301:I1317,D1301:D1317)</f>
        <v>0</v>
      </c>
      <c r="J1318" s="95">
        <f>SUMPRODUCT(J1301:J1317,D1301:D1317)</f>
        <v>0</v>
      </c>
      <c r="K1318" s="96">
        <f>SUM(K1301:K1317)</f>
        <v>0</v>
      </c>
      <c r="L1318" s="21"/>
      <c r="M1318" s="24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  <c r="BG1318" s="21"/>
      <c r="BH1318" s="21"/>
      <c r="BI1318" s="21"/>
      <c r="BJ1318" s="21"/>
      <c r="BK1318" s="21"/>
      <c r="BL1318" s="21"/>
      <c r="BM1318" s="21"/>
      <c r="BN1318" s="21"/>
      <c r="BO1318" s="21"/>
      <c r="BP1318" s="21"/>
      <c r="BQ1318" s="21"/>
      <c r="BR1318" s="21"/>
      <c r="BS1318" s="21"/>
      <c r="BT1318" s="21"/>
      <c r="BU1318" s="21"/>
      <c r="BV1318" s="21"/>
      <c r="BW1318" s="21"/>
      <c r="BX1318" s="21"/>
      <c r="BY1318" s="21"/>
      <c r="BZ1318" s="21"/>
      <c r="CA1318" s="21"/>
      <c r="CB1318" s="21"/>
      <c r="CC1318" s="21"/>
      <c r="CD1318" s="21"/>
      <c r="CE1318" s="21"/>
      <c r="CF1318" s="21"/>
      <c r="CG1318" s="21"/>
      <c r="CH1318" s="21"/>
      <c r="CI1318" s="21"/>
      <c r="CJ1318" s="21"/>
      <c r="CK1318" s="21"/>
      <c r="CL1318" s="21"/>
      <c r="CM1318" s="21"/>
      <c r="CN1318" s="21"/>
      <c r="CO1318" s="21"/>
      <c r="CP1318" s="21"/>
      <c r="CQ1318" s="21"/>
      <c r="CR1318" s="21"/>
      <c r="CS1318" s="21"/>
      <c r="CT1318" s="21"/>
      <c r="CU1318" s="21"/>
    </row>
    <row r="1319" spans="1:99" s="32" customFormat="1" ht="15" x14ac:dyDescent="0.2">
      <c r="A1319" s="55"/>
      <c r="B1319" s="56" t="s">
        <v>381</v>
      </c>
      <c r="C1319" s="57" t="s">
        <v>382</v>
      </c>
      <c r="D1319" s="58"/>
      <c r="E1319" s="57"/>
      <c r="F1319" s="59"/>
      <c r="G1319" s="60"/>
      <c r="H1319" s="61"/>
      <c r="I1319" s="97"/>
      <c r="J1319" s="63"/>
      <c r="K1319" s="64"/>
      <c r="M1319" s="34"/>
    </row>
    <row r="1320" spans="1:99" s="3" customFormat="1" ht="45" x14ac:dyDescent="0.2">
      <c r="A1320" s="65"/>
      <c r="B1320" s="223" t="s">
        <v>286</v>
      </c>
      <c r="C1320" s="73" t="s">
        <v>809</v>
      </c>
      <c r="D1320" s="224">
        <v>6</v>
      </c>
      <c r="E1320" s="225" t="s">
        <v>11</v>
      </c>
      <c r="F1320" s="75"/>
      <c r="G1320" s="75"/>
      <c r="H1320" s="76">
        <f t="shared" ref="H1320:H1323" si="742">SUM(F1320,G1320)*D1320</f>
        <v>0</v>
      </c>
      <c r="I1320" s="159">
        <f t="shared" ref="I1320:I1322" si="743">TRUNC(F1320*(1+$K$4),2)</f>
        <v>0</v>
      </c>
      <c r="J1320" s="159">
        <f t="shared" ref="J1320:J1323" si="744">TRUNC(G1320*(1+$K$4),2)</f>
        <v>0</v>
      </c>
      <c r="K1320" s="237">
        <f t="shared" ref="K1320:K1325" si="745">SUM(I1320:J1320)*D1320</f>
        <v>0</v>
      </c>
    </row>
    <row r="1321" spans="1:99" s="3" customFormat="1" ht="45" x14ac:dyDescent="0.2">
      <c r="A1321" s="72"/>
      <c r="B1321" s="223" t="s">
        <v>298</v>
      </c>
      <c r="C1321" s="73" t="s">
        <v>810</v>
      </c>
      <c r="D1321" s="224">
        <v>4</v>
      </c>
      <c r="E1321" s="225" t="s">
        <v>11</v>
      </c>
      <c r="F1321" s="75"/>
      <c r="G1321" s="75"/>
      <c r="H1321" s="76">
        <f t="shared" si="742"/>
        <v>0</v>
      </c>
      <c r="I1321" s="159">
        <f t="shared" si="743"/>
        <v>0</v>
      </c>
      <c r="J1321" s="159">
        <f t="shared" si="744"/>
        <v>0</v>
      </c>
      <c r="K1321" s="237">
        <f t="shared" si="745"/>
        <v>0</v>
      </c>
    </row>
    <row r="1322" spans="1:99" s="3" customFormat="1" ht="30" x14ac:dyDescent="0.2">
      <c r="A1322" s="72"/>
      <c r="B1322" s="223" t="s">
        <v>303</v>
      </c>
      <c r="C1322" s="73" t="s">
        <v>811</v>
      </c>
      <c r="D1322" s="224">
        <v>1</v>
      </c>
      <c r="E1322" s="225" t="s">
        <v>11</v>
      </c>
      <c r="F1322" s="75"/>
      <c r="G1322" s="75"/>
      <c r="H1322" s="76">
        <f t="shared" si="742"/>
        <v>0</v>
      </c>
      <c r="I1322" s="159">
        <f t="shared" si="743"/>
        <v>0</v>
      </c>
      <c r="J1322" s="159">
        <f t="shared" si="744"/>
        <v>0</v>
      </c>
      <c r="K1322" s="237">
        <f t="shared" si="745"/>
        <v>0</v>
      </c>
    </row>
    <row r="1323" spans="1:99" s="3" customFormat="1" ht="30" x14ac:dyDescent="0.2">
      <c r="A1323" s="72"/>
      <c r="B1323" s="223" t="s">
        <v>305</v>
      </c>
      <c r="C1323" s="73" t="s">
        <v>385</v>
      </c>
      <c r="D1323" s="224">
        <v>90</v>
      </c>
      <c r="E1323" s="225" t="s">
        <v>289</v>
      </c>
      <c r="F1323" s="107" t="s">
        <v>39</v>
      </c>
      <c r="G1323" s="75"/>
      <c r="H1323" s="76">
        <f t="shared" si="742"/>
        <v>0</v>
      </c>
      <c r="I1323" s="201" t="s">
        <v>39</v>
      </c>
      <c r="J1323" s="159">
        <f t="shared" si="744"/>
        <v>0</v>
      </c>
      <c r="K1323" s="237">
        <f t="shared" si="745"/>
        <v>0</v>
      </c>
    </row>
    <row r="1324" spans="1:99" s="3" customFormat="1" ht="15" x14ac:dyDescent="0.2">
      <c r="A1324" s="72"/>
      <c r="B1324" s="223" t="s">
        <v>308</v>
      </c>
      <c r="C1324" s="73" t="s">
        <v>386</v>
      </c>
      <c r="D1324" s="224">
        <v>90</v>
      </c>
      <c r="E1324" s="225" t="s">
        <v>289</v>
      </c>
      <c r="F1324" s="75"/>
      <c r="G1324" s="75"/>
      <c r="H1324" s="76">
        <f>SUM(F1324,G1324)*D1324</f>
        <v>0</v>
      </c>
      <c r="I1324" s="159">
        <f t="shared" ref="I1324:I1325" si="746">TRUNC(F1324*(1+$K$4),2)</f>
        <v>0</v>
      </c>
      <c r="J1324" s="159">
        <f t="shared" ref="J1324:J1325" si="747">TRUNC(G1324*(1+$K$4),2)</f>
        <v>0</v>
      </c>
      <c r="K1324" s="237">
        <f t="shared" si="745"/>
        <v>0</v>
      </c>
    </row>
    <row r="1325" spans="1:99" s="3" customFormat="1" ht="15" x14ac:dyDescent="0.2">
      <c r="A1325" s="84"/>
      <c r="B1325" s="85" t="s">
        <v>312</v>
      </c>
      <c r="C1325" s="86" t="s">
        <v>387</v>
      </c>
      <c r="D1325" s="87">
        <v>90</v>
      </c>
      <c r="E1325" s="88" t="s">
        <v>289</v>
      </c>
      <c r="F1325" s="89"/>
      <c r="G1325" s="89"/>
      <c r="H1325" s="90">
        <f>SUM(F1325,G1325)*D1325</f>
        <v>0</v>
      </c>
      <c r="I1325" s="159">
        <f t="shared" si="746"/>
        <v>0</v>
      </c>
      <c r="J1325" s="159">
        <f t="shared" si="747"/>
        <v>0</v>
      </c>
      <c r="K1325" s="247">
        <f t="shared" si="745"/>
        <v>0</v>
      </c>
    </row>
    <row r="1326" spans="1:99" s="3" customFormat="1" ht="15" x14ac:dyDescent="0.2">
      <c r="A1326" s="140"/>
      <c r="B1326" s="141"/>
      <c r="C1326" s="142" t="s">
        <v>388</v>
      </c>
      <c r="D1326" s="143"/>
      <c r="E1326" s="142"/>
      <c r="F1326" s="95">
        <f>SUMPRODUCT(F1320:F1325,D1320:D1325)</f>
        <v>0</v>
      </c>
      <c r="G1326" s="95">
        <f>SUMPRODUCT(G1320:G1325,D1320:D1325)</f>
        <v>0</v>
      </c>
      <c r="H1326" s="96">
        <f>SUM(H1320:H1325)</f>
        <v>0</v>
      </c>
      <c r="I1326" s="95">
        <f>SUMPRODUCT(I1320:I1325,D1320:D1325)</f>
        <v>0</v>
      </c>
      <c r="J1326" s="95">
        <f>SUMPRODUCT(J1320:J1325,D1320:D1325)</f>
        <v>0</v>
      </c>
      <c r="K1326" s="96">
        <f>SUM(K1320:K1325)</f>
        <v>0</v>
      </c>
    </row>
    <row r="1327" spans="1:99" s="3" customFormat="1" ht="15" x14ac:dyDescent="0.2">
      <c r="A1327" s="55"/>
      <c r="B1327" s="56" t="s">
        <v>433</v>
      </c>
      <c r="C1327" s="57" t="s">
        <v>911</v>
      </c>
      <c r="D1327" s="58"/>
      <c r="E1327" s="57"/>
      <c r="F1327" s="59"/>
      <c r="G1327" s="60"/>
      <c r="H1327" s="61"/>
      <c r="I1327" s="97"/>
      <c r="J1327" s="63"/>
      <c r="K1327" s="64"/>
    </row>
    <row r="1328" spans="1:99" s="3" customFormat="1" ht="45" x14ac:dyDescent="0.2">
      <c r="A1328" s="180"/>
      <c r="B1328" s="181" t="s">
        <v>286</v>
      </c>
      <c r="C1328" s="182" t="s">
        <v>435</v>
      </c>
      <c r="D1328" s="183">
        <v>1</v>
      </c>
      <c r="E1328" s="184" t="s">
        <v>11</v>
      </c>
      <c r="F1328" s="185"/>
      <c r="G1328" s="185"/>
      <c r="H1328" s="186">
        <v>1875</v>
      </c>
      <c r="I1328" s="159">
        <f t="shared" ref="I1328" si="748">TRUNC(F1328*(1+$K$4),2)</f>
        <v>0</v>
      </c>
      <c r="J1328" s="159">
        <f t="shared" ref="J1328" si="749">TRUNC(G1328*(1+$K$4),2)</f>
        <v>0</v>
      </c>
      <c r="K1328" s="237">
        <f t="shared" ref="K1328" si="750">SUM(I1328:J1328)*D1328</f>
        <v>0</v>
      </c>
    </row>
    <row r="1329" spans="1:11" s="3" customFormat="1" ht="15" x14ac:dyDescent="0.2">
      <c r="A1329" s="91"/>
      <c r="B1329" s="92"/>
      <c r="C1329" s="93" t="s">
        <v>917</v>
      </c>
      <c r="D1329" s="94"/>
      <c r="E1329" s="93"/>
      <c r="F1329" s="95">
        <f>SUMPRODUCT(F1327:F1328,D1327:D1328)</f>
        <v>0</v>
      </c>
      <c r="G1329" s="95">
        <f>SUMPRODUCT(G1327:G1328,D1327:D1328)</f>
        <v>0</v>
      </c>
      <c r="H1329" s="96">
        <f>SUM(H1328)</f>
        <v>1875</v>
      </c>
      <c r="I1329" s="95">
        <f>SUMPRODUCT(I1327:I1328,D1327:D1328)</f>
        <v>0</v>
      </c>
      <c r="J1329" s="95">
        <f>SUMPRODUCT(J1327:J1328,D1327:D1328)</f>
        <v>0</v>
      </c>
      <c r="K1329" s="96">
        <f>SUM(K1328)</f>
        <v>0</v>
      </c>
    </row>
    <row r="1330" spans="1:11" s="3" customFormat="1" ht="15" x14ac:dyDescent="0.2">
      <c r="A1330" s="140"/>
      <c r="B1330" s="141"/>
      <c r="C1330" s="142" t="s">
        <v>909</v>
      </c>
      <c r="D1330" s="143"/>
      <c r="E1330" s="142"/>
      <c r="F1330" s="187">
        <f>SUM(F1329+F1326+F1318+F1299+F1286)</f>
        <v>0</v>
      </c>
      <c r="G1330" s="187">
        <f t="shared" ref="G1330:H1330" si="751">SUM(G1329+G1326+G1318+G1299+G1286)</f>
        <v>0</v>
      </c>
      <c r="H1330" s="187">
        <f t="shared" si="751"/>
        <v>1875</v>
      </c>
      <c r="I1330" s="187">
        <f>SUM(I1329+I1326+I1318+I1299+I1286)</f>
        <v>0</v>
      </c>
      <c r="J1330" s="187">
        <f>SUM(J1329+J1326+J1318+J1299+J1286)</f>
        <v>0</v>
      </c>
      <c r="K1330" s="188">
        <f>SUM(K1329+K1326+K1318+K1299+K1286)</f>
        <v>0</v>
      </c>
    </row>
    <row r="1331" spans="1:11" s="3" customFormat="1" ht="15" x14ac:dyDescent="0.2">
      <c r="A1331" s="55"/>
      <c r="B1331" s="56" t="s">
        <v>437</v>
      </c>
      <c r="C1331" s="57" t="s">
        <v>71</v>
      </c>
      <c r="D1331" s="58"/>
      <c r="E1331" s="57"/>
      <c r="F1331" s="59"/>
      <c r="G1331" s="60"/>
      <c r="H1331" s="61"/>
      <c r="I1331" s="97"/>
      <c r="J1331" s="63"/>
      <c r="K1331" s="64"/>
    </row>
    <row r="1332" spans="1:11" s="3" customFormat="1" ht="30" x14ac:dyDescent="0.2">
      <c r="A1332" s="119"/>
      <c r="B1332" s="266">
        <v>1</v>
      </c>
      <c r="C1332" s="267" t="s">
        <v>812</v>
      </c>
      <c r="D1332" s="124"/>
      <c r="E1332" s="238"/>
      <c r="F1332" s="74"/>
      <c r="G1332" s="74"/>
      <c r="H1332" s="241"/>
      <c r="I1332" s="172"/>
      <c r="J1332" s="159"/>
      <c r="K1332" s="237"/>
    </row>
    <row r="1333" spans="1:11" s="3" customFormat="1" ht="15" x14ac:dyDescent="0.2">
      <c r="A1333" s="119"/>
      <c r="B1333" s="155" t="s">
        <v>10</v>
      </c>
      <c r="C1333" s="155" t="s">
        <v>944</v>
      </c>
      <c r="D1333" s="124">
        <v>1</v>
      </c>
      <c r="E1333" s="238" t="s">
        <v>11</v>
      </c>
      <c r="F1333" s="116"/>
      <c r="G1333" s="116"/>
      <c r="H1333" s="241">
        <f t="shared" ref="H1333:H1342" si="752">SUM(F1333,G1333)*D1333</f>
        <v>0</v>
      </c>
      <c r="I1333" s="159">
        <f t="shared" ref="I1333:I1342" si="753">TRUNC(F1333*(1+$K$4),2)</f>
        <v>0</v>
      </c>
      <c r="J1333" s="159">
        <f t="shared" ref="J1333:J1342" si="754">TRUNC(G1333*(1+$K$4),2)</f>
        <v>0</v>
      </c>
      <c r="K1333" s="237">
        <f t="shared" ref="K1333:K1355" si="755">SUM(I1333:J1333)*D1333</f>
        <v>0</v>
      </c>
    </row>
    <row r="1334" spans="1:11" s="3" customFormat="1" ht="45" x14ac:dyDescent="0.2">
      <c r="A1334" s="72"/>
      <c r="B1334" s="155" t="s">
        <v>12</v>
      </c>
      <c r="C1334" s="155" t="s">
        <v>945</v>
      </c>
      <c r="D1334" s="124">
        <v>4</v>
      </c>
      <c r="E1334" s="238" t="s">
        <v>11</v>
      </c>
      <c r="F1334" s="116"/>
      <c r="G1334" s="116"/>
      <c r="H1334" s="241">
        <f t="shared" si="752"/>
        <v>0</v>
      </c>
      <c r="I1334" s="159">
        <f t="shared" si="753"/>
        <v>0</v>
      </c>
      <c r="J1334" s="159">
        <f t="shared" si="754"/>
        <v>0</v>
      </c>
      <c r="K1334" s="237">
        <f t="shared" si="755"/>
        <v>0</v>
      </c>
    </row>
    <row r="1335" spans="1:11" s="3" customFormat="1" ht="30" x14ac:dyDescent="0.2">
      <c r="A1335" s="72"/>
      <c r="B1335" s="155" t="s">
        <v>72</v>
      </c>
      <c r="C1335" s="155" t="s">
        <v>946</v>
      </c>
      <c r="D1335" s="124">
        <v>1</v>
      </c>
      <c r="E1335" s="238" t="s">
        <v>11</v>
      </c>
      <c r="F1335" s="116"/>
      <c r="G1335" s="116"/>
      <c r="H1335" s="241">
        <f t="shared" si="752"/>
        <v>0</v>
      </c>
      <c r="I1335" s="159">
        <f t="shared" si="753"/>
        <v>0</v>
      </c>
      <c r="J1335" s="159">
        <f t="shared" si="754"/>
        <v>0</v>
      </c>
      <c r="K1335" s="237">
        <f t="shared" si="755"/>
        <v>0</v>
      </c>
    </row>
    <row r="1336" spans="1:11" s="3" customFormat="1" ht="30" x14ac:dyDescent="0.2">
      <c r="A1336" s="72"/>
      <c r="B1336" s="155" t="s">
        <v>129</v>
      </c>
      <c r="C1336" s="155" t="s">
        <v>70</v>
      </c>
      <c r="D1336" s="124">
        <v>1</v>
      </c>
      <c r="E1336" s="238" t="s">
        <v>11</v>
      </c>
      <c r="F1336" s="116"/>
      <c r="G1336" s="116"/>
      <c r="H1336" s="241">
        <f t="shared" si="752"/>
        <v>0</v>
      </c>
      <c r="I1336" s="159">
        <f t="shared" si="753"/>
        <v>0</v>
      </c>
      <c r="J1336" s="159">
        <f t="shared" si="754"/>
        <v>0</v>
      </c>
      <c r="K1336" s="237">
        <f t="shared" si="755"/>
        <v>0</v>
      </c>
    </row>
    <row r="1337" spans="1:11" s="3" customFormat="1" ht="60" x14ac:dyDescent="0.2">
      <c r="A1337" s="72"/>
      <c r="B1337" s="155" t="s">
        <v>128</v>
      </c>
      <c r="C1337" s="240" t="s">
        <v>37</v>
      </c>
      <c r="D1337" s="124">
        <v>1</v>
      </c>
      <c r="E1337" s="238" t="s">
        <v>11</v>
      </c>
      <c r="F1337" s="116"/>
      <c r="G1337" s="116"/>
      <c r="H1337" s="241">
        <f t="shared" si="752"/>
        <v>0</v>
      </c>
      <c r="I1337" s="159">
        <f t="shared" si="753"/>
        <v>0</v>
      </c>
      <c r="J1337" s="159">
        <f t="shared" si="754"/>
        <v>0</v>
      </c>
      <c r="K1337" s="237">
        <f t="shared" si="755"/>
        <v>0</v>
      </c>
    </row>
    <row r="1338" spans="1:11" s="3" customFormat="1" ht="15" x14ac:dyDescent="0.2">
      <c r="A1338" s="72"/>
      <c r="B1338" s="155" t="s">
        <v>131</v>
      </c>
      <c r="C1338" s="155" t="s">
        <v>15</v>
      </c>
      <c r="D1338" s="124">
        <v>33</v>
      </c>
      <c r="E1338" s="238" t="s">
        <v>16</v>
      </c>
      <c r="F1338" s="116"/>
      <c r="G1338" s="116"/>
      <c r="H1338" s="241">
        <f t="shared" si="752"/>
        <v>0</v>
      </c>
      <c r="I1338" s="159">
        <f t="shared" si="753"/>
        <v>0</v>
      </c>
      <c r="J1338" s="159">
        <f t="shared" si="754"/>
        <v>0</v>
      </c>
      <c r="K1338" s="237">
        <f t="shared" si="755"/>
        <v>0</v>
      </c>
    </row>
    <row r="1339" spans="1:11" s="3" customFormat="1" ht="15" x14ac:dyDescent="0.2">
      <c r="A1339" s="72"/>
      <c r="B1339" s="155" t="s">
        <v>165</v>
      </c>
      <c r="C1339" s="155" t="s">
        <v>136</v>
      </c>
      <c r="D1339" s="124">
        <v>6</v>
      </c>
      <c r="E1339" s="238" t="s">
        <v>16</v>
      </c>
      <c r="F1339" s="116"/>
      <c r="G1339" s="116"/>
      <c r="H1339" s="241">
        <f t="shared" si="752"/>
        <v>0</v>
      </c>
      <c r="I1339" s="159">
        <f t="shared" si="753"/>
        <v>0</v>
      </c>
      <c r="J1339" s="159">
        <f t="shared" si="754"/>
        <v>0</v>
      </c>
      <c r="K1339" s="237">
        <f t="shared" si="755"/>
        <v>0</v>
      </c>
    </row>
    <row r="1340" spans="1:11" s="3" customFormat="1" ht="15" x14ac:dyDescent="0.2">
      <c r="A1340" s="72"/>
      <c r="B1340" s="155" t="s">
        <v>166</v>
      </c>
      <c r="C1340" s="155" t="s">
        <v>47</v>
      </c>
      <c r="D1340" s="124">
        <v>6</v>
      </c>
      <c r="E1340" s="238" t="s">
        <v>11</v>
      </c>
      <c r="F1340" s="116"/>
      <c r="G1340" s="116"/>
      <c r="H1340" s="241">
        <f t="shared" si="752"/>
        <v>0</v>
      </c>
      <c r="I1340" s="159">
        <f t="shared" si="753"/>
        <v>0</v>
      </c>
      <c r="J1340" s="159">
        <f t="shared" si="754"/>
        <v>0</v>
      </c>
      <c r="K1340" s="237">
        <f t="shared" si="755"/>
        <v>0</v>
      </c>
    </row>
    <row r="1341" spans="1:11" s="3" customFormat="1" ht="15" x14ac:dyDescent="0.2">
      <c r="A1341" s="72"/>
      <c r="B1341" s="155" t="s">
        <v>167</v>
      </c>
      <c r="C1341" s="155" t="s">
        <v>122</v>
      </c>
      <c r="D1341" s="124">
        <v>2</v>
      </c>
      <c r="E1341" s="238" t="s">
        <v>11</v>
      </c>
      <c r="F1341" s="116"/>
      <c r="G1341" s="116"/>
      <c r="H1341" s="241">
        <f t="shared" si="752"/>
        <v>0</v>
      </c>
      <c r="I1341" s="159">
        <f t="shared" si="753"/>
        <v>0</v>
      </c>
      <c r="J1341" s="159">
        <f t="shared" si="754"/>
        <v>0</v>
      </c>
      <c r="K1341" s="237">
        <f t="shared" si="755"/>
        <v>0</v>
      </c>
    </row>
    <row r="1342" spans="1:11" s="3" customFormat="1" ht="15" x14ac:dyDescent="0.2">
      <c r="A1342" s="72"/>
      <c r="B1342" s="155" t="s">
        <v>137</v>
      </c>
      <c r="C1342" s="155" t="s">
        <v>135</v>
      </c>
      <c r="D1342" s="124">
        <v>4</v>
      </c>
      <c r="E1342" s="238" t="s">
        <v>33</v>
      </c>
      <c r="F1342" s="116"/>
      <c r="G1342" s="116"/>
      <c r="H1342" s="241">
        <f t="shared" si="752"/>
        <v>0</v>
      </c>
      <c r="I1342" s="159">
        <f t="shared" si="753"/>
        <v>0</v>
      </c>
      <c r="J1342" s="159">
        <f t="shared" si="754"/>
        <v>0</v>
      </c>
      <c r="K1342" s="237">
        <f t="shared" si="755"/>
        <v>0</v>
      </c>
    </row>
    <row r="1343" spans="1:11" s="3" customFormat="1" ht="15" x14ac:dyDescent="0.2">
      <c r="A1343" s="72"/>
      <c r="B1343" s="155" t="s">
        <v>168</v>
      </c>
      <c r="C1343" s="155" t="s">
        <v>947</v>
      </c>
      <c r="D1343" s="124"/>
      <c r="E1343" s="238"/>
      <c r="F1343" s="74"/>
      <c r="G1343" s="74"/>
      <c r="H1343" s="241"/>
      <c r="I1343" s="172"/>
      <c r="J1343" s="159"/>
      <c r="K1343" s="237"/>
    </row>
    <row r="1344" spans="1:11" s="3" customFormat="1" ht="15" x14ac:dyDescent="0.2">
      <c r="A1344" s="72"/>
      <c r="B1344" s="155" t="s">
        <v>813</v>
      </c>
      <c r="C1344" s="155" t="s">
        <v>139</v>
      </c>
      <c r="D1344" s="124">
        <v>60</v>
      </c>
      <c r="E1344" s="238" t="s">
        <v>16</v>
      </c>
      <c r="F1344" s="116"/>
      <c r="G1344" s="116"/>
      <c r="H1344" s="241">
        <f t="shared" ref="H1344:H1349" si="756">SUM(F1344,G1344)*D1344</f>
        <v>0</v>
      </c>
      <c r="I1344" s="159">
        <f t="shared" ref="I1344:I1349" si="757">TRUNC(F1344*(1+$K$4),2)</f>
        <v>0</v>
      </c>
      <c r="J1344" s="159">
        <f t="shared" ref="J1344:J1349" si="758">TRUNC(G1344*(1+$K$4),2)</f>
        <v>0</v>
      </c>
      <c r="K1344" s="237">
        <f t="shared" si="755"/>
        <v>0</v>
      </c>
    </row>
    <row r="1345" spans="1:11" s="3" customFormat="1" ht="15" x14ac:dyDescent="0.2">
      <c r="A1345" s="72"/>
      <c r="B1345" s="155" t="s">
        <v>814</v>
      </c>
      <c r="C1345" s="155" t="s">
        <v>134</v>
      </c>
      <c r="D1345" s="124">
        <v>111</v>
      </c>
      <c r="E1345" s="238" t="s">
        <v>16</v>
      </c>
      <c r="F1345" s="116"/>
      <c r="G1345" s="116"/>
      <c r="H1345" s="241">
        <f t="shared" si="756"/>
        <v>0</v>
      </c>
      <c r="I1345" s="159">
        <f t="shared" si="757"/>
        <v>0</v>
      </c>
      <c r="J1345" s="159">
        <f t="shared" si="758"/>
        <v>0</v>
      </c>
      <c r="K1345" s="237">
        <f t="shared" si="755"/>
        <v>0</v>
      </c>
    </row>
    <row r="1346" spans="1:11" s="3" customFormat="1" ht="15" x14ac:dyDescent="0.2">
      <c r="A1346" s="72"/>
      <c r="B1346" s="155" t="s">
        <v>169</v>
      </c>
      <c r="C1346" s="155" t="s">
        <v>439</v>
      </c>
      <c r="D1346" s="124">
        <v>21</v>
      </c>
      <c r="E1346" s="238" t="s">
        <v>11</v>
      </c>
      <c r="F1346" s="116"/>
      <c r="G1346" s="116"/>
      <c r="H1346" s="241">
        <f t="shared" si="756"/>
        <v>0</v>
      </c>
      <c r="I1346" s="159">
        <f t="shared" si="757"/>
        <v>0</v>
      </c>
      <c r="J1346" s="159">
        <f t="shared" si="758"/>
        <v>0</v>
      </c>
      <c r="K1346" s="237">
        <f t="shared" si="755"/>
        <v>0</v>
      </c>
    </row>
    <row r="1347" spans="1:11" s="3" customFormat="1" ht="15" x14ac:dyDescent="0.2">
      <c r="A1347" s="72"/>
      <c r="B1347" s="155" t="s">
        <v>170</v>
      </c>
      <c r="C1347" s="155" t="s">
        <v>145</v>
      </c>
      <c r="D1347" s="124">
        <v>12</v>
      </c>
      <c r="E1347" s="238" t="s">
        <v>11</v>
      </c>
      <c r="F1347" s="116"/>
      <c r="G1347" s="116"/>
      <c r="H1347" s="241">
        <f t="shared" si="756"/>
        <v>0</v>
      </c>
      <c r="I1347" s="159">
        <f t="shared" si="757"/>
        <v>0</v>
      </c>
      <c r="J1347" s="159">
        <f t="shared" si="758"/>
        <v>0</v>
      </c>
      <c r="K1347" s="237">
        <f t="shared" si="755"/>
        <v>0</v>
      </c>
    </row>
    <row r="1348" spans="1:11" s="3" customFormat="1" ht="15" x14ac:dyDescent="0.2">
      <c r="A1348" s="72"/>
      <c r="B1348" s="155" t="s">
        <v>171</v>
      </c>
      <c r="C1348" s="155" t="s">
        <v>140</v>
      </c>
      <c r="D1348" s="124">
        <v>38</v>
      </c>
      <c r="E1348" s="238" t="s">
        <v>11</v>
      </c>
      <c r="F1348" s="116"/>
      <c r="G1348" s="116"/>
      <c r="H1348" s="241">
        <f t="shared" si="756"/>
        <v>0</v>
      </c>
      <c r="I1348" s="159">
        <f t="shared" si="757"/>
        <v>0</v>
      </c>
      <c r="J1348" s="159">
        <f t="shared" si="758"/>
        <v>0</v>
      </c>
      <c r="K1348" s="237">
        <f t="shared" si="755"/>
        <v>0</v>
      </c>
    </row>
    <row r="1349" spans="1:11" s="3" customFormat="1" ht="30" x14ac:dyDescent="0.2">
      <c r="A1349" s="72"/>
      <c r="B1349" s="155" t="s">
        <v>172</v>
      </c>
      <c r="C1349" s="155" t="s">
        <v>138</v>
      </c>
      <c r="D1349" s="124">
        <v>4</v>
      </c>
      <c r="E1349" s="238" t="s">
        <v>11</v>
      </c>
      <c r="F1349" s="116"/>
      <c r="G1349" s="116"/>
      <c r="H1349" s="241">
        <f t="shared" si="756"/>
        <v>0</v>
      </c>
      <c r="I1349" s="159">
        <f t="shared" si="757"/>
        <v>0</v>
      </c>
      <c r="J1349" s="159">
        <f t="shared" si="758"/>
        <v>0</v>
      </c>
      <c r="K1349" s="237">
        <f t="shared" si="755"/>
        <v>0</v>
      </c>
    </row>
    <row r="1350" spans="1:11" s="3" customFormat="1" ht="15" x14ac:dyDescent="0.2">
      <c r="A1350" s="72"/>
      <c r="B1350" s="155" t="s">
        <v>173</v>
      </c>
      <c r="C1350" s="155" t="s">
        <v>144</v>
      </c>
      <c r="D1350" s="124"/>
      <c r="E1350" s="238"/>
      <c r="F1350" s="74"/>
      <c r="G1350" s="74"/>
      <c r="H1350" s="241"/>
      <c r="I1350" s="172"/>
      <c r="J1350" s="159"/>
      <c r="K1350" s="237"/>
    </row>
    <row r="1351" spans="1:11" s="3" customFormat="1" ht="15" x14ac:dyDescent="0.2">
      <c r="A1351" s="72"/>
      <c r="B1351" s="155" t="s">
        <v>273</v>
      </c>
      <c r="C1351" s="155" t="s">
        <v>141</v>
      </c>
      <c r="D1351" s="124">
        <v>1</v>
      </c>
      <c r="E1351" s="238" t="s">
        <v>11</v>
      </c>
      <c r="F1351" s="116"/>
      <c r="G1351" s="116"/>
      <c r="H1351" s="241">
        <f t="shared" ref="H1351:H1355" si="759">SUM(F1351,G1351)*D1351</f>
        <v>0</v>
      </c>
      <c r="I1351" s="159">
        <f t="shared" ref="I1351:I1355" si="760">TRUNC(F1351*(1+$K$4),2)</f>
        <v>0</v>
      </c>
      <c r="J1351" s="159">
        <f t="shared" ref="J1351:J1355" si="761">TRUNC(G1351*(1+$K$4),2)</f>
        <v>0</v>
      </c>
      <c r="K1351" s="237">
        <f t="shared" si="755"/>
        <v>0</v>
      </c>
    </row>
    <row r="1352" spans="1:11" s="3" customFormat="1" ht="15" x14ac:dyDescent="0.2">
      <c r="A1352" s="72"/>
      <c r="B1352" s="155" t="s">
        <v>274</v>
      </c>
      <c r="C1352" s="155" t="s">
        <v>143</v>
      </c>
      <c r="D1352" s="124">
        <v>1</v>
      </c>
      <c r="E1352" s="238" t="s">
        <v>11</v>
      </c>
      <c r="F1352" s="116"/>
      <c r="G1352" s="116"/>
      <c r="H1352" s="241">
        <f t="shared" si="759"/>
        <v>0</v>
      </c>
      <c r="I1352" s="159">
        <f t="shared" si="760"/>
        <v>0</v>
      </c>
      <c r="J1352" s="159">
        <f t="shared" si="761"/>
        <v>0</v>
      </c>
      <c r="K1352" s="237">
        <f t="shared" si="755"/>
        <v>0</v>
      </c>
    </row>
    <row r="1353" spans="1:11" s="3" customFormat="1" ht="15" x14ac:dyDescent="0.2">
      <c r="A1353" s="72"/>
      <c r="B1353" s="155" t="s">
        <v>174</v>
      </c>
      <c r="C1353" s="155" t="s">
        <v>949</v>
      </c>
      <c r="D1353" s="124">
        <v>500</v>
      </c>
      <c r="E1353" s="238" t="s">
        <v>16</v>
      </c>
      <c r="F1353" s="116"/>
      <c r="G1353" s="116"/>
      <c r="H1353" s="241">
        <f t="shared" si="759"/>
        <v>0</v>
      </c>
      <c r="I1353" s="159">
        <f t="shared" si="760"/>
        <v>0</v>
      </c>
      <c r="J1353" s="159">
        <f t="shared" si="761"/>
        <v>0</v>
      </c>
      <c r="K1353" s="237">
        <f t="shared" si="755"/>
        <v>0</v>
      </c>
    </row>
    <row r="1354" spans="1:11" s="3" customFormat="1" ht="15" x14ac:dyDescent="0.2">
      <c r="A1354" s="72"/>
      <c r="B1354" s="155" t="s">
        <v>175</v>
      </c>
      <c r="C1354" s="155" t="s">
        <v>28</v>
      </c>
      <c r="D1354" s="124">
        <v>1800</v>
      </c>
      <c r="E1354" s="238" t="s">
        <v>16</v>
      </c>
      <c r="F1354" s="116"/>
      <c r="G1354" s="116"/>
      <c r="H1354" s="241">
        <f t="shared" si="759"/>
        <v>0</v>
      </c>
      <c r="I1354" s="159">
        <f t="shared" si="760"/>
        <v>0</v>
      </c>
      <c r="J1354" s="159">
        <f t="shared" si="761"/>
        <v>0</v>
      </c>
      <c r="K1354" s="237">
        <f t="shared" si="755"/>
        <v>0</v>
      </c>
    </row>
    <row r="1355" spans="1:11" s="3" customFormat="1" ht="15" x14ac:dyDescent="0.2">
      <c r="A1355" s="72"/>
      <c r="B1355" s="155" t="s">
        <v>176</v>
      </c>
      <c r="C1355" s="155" t="s">
        <v>158</v>
      </c>
      <c r="D1355" s="124">
        <v>450</v>
      </c>
      <c r="E1355" s="238" t="s">
        <v>16</v>
      </c>
      <c r="F1355" s="116"/>
      <c r="G1355" s="116"/>
      <c r="H1355" s="241">
        <f t="shared" si="759"/>
        <v>0</v>
      </c>
      <c r="I1355" s="159">
        <f t="shared" si="760"/>
        <v>0</v>
      </c>
      <c r="J1355" s="159">
        <f t="shared" si="761"/>
        <v>0</v>
      </c>
      <c r="K1355" s="237">
        <f t="shared" si="755"/>
        <v>0</v>
      </c>
    </row>
    <row r="1356" spans="1:11" s="3" customFormat="1" ht="15" x14ac:dyDescent="0.2">
      <c r="A1356" s="72"/>
      <c r="B1356" s="155" t="s">
        <v>177</v>
      </c>
      <c r="C1356" s="155" t="s">
        <v>162</v>
      </c>
      <c r="D1356" s="124"/>
      <c r="E1356" s="238"/>
      <c r="F1356" s="74"/>
      <c r="G1356" s="74"/>
      <c r="H1356" s="241" t="s">
        <v>130</v>
      </c>
      <c r="I1356" s="172"/>
      <c r="J1356" s="159"/>
      <c r="K1356" s="237"/>
    </row>
    <row r="1357" spans="1:11" s="3" customFormat="1" ht="15" x14ac:dyDescent="0.2">
      <c r="A1357" s="72"/>
      <c r="B1357" s="155" t="s">
        <v>815</v>
      </c>
      <c r="C1357" s="155" t="s">
        <v>164</v>
      </c>
      <c r="D1357" s="124">
        <v>8</v>
      </c>
      <c r="E1357" s="238" t="s">
        <v>11</v>
      </c>
      <c r="F1357" s="116"/>
      <c r="G1357" s="116"/>
      <c r="H1357" s="241">
        <f t="shared" ref="H1357:H1363" si="762">SUM(F1357,G1357)*D1357</f>
        <v>0</v>
      </c>
      <c r="I1357" s="159">
        <f t="shared" ref="I1357:I1363" si="763">TRUNC(F1357*(1+$K$4),2)</f>
        <v>0</v>
      </c>
      <c r="J1357" s="159">
        <f t="shared" ref="J1357:J1363" si="764">TRUNC(G1357*(1+$K$4),2)</f>
        <v>0</v>
      </c>
      <c r="K1357" s="237">
        <f t="shared" ref="K1357:K1363" si="765">SUM(I1357:J1357)*D1357</f>
        <v>0</v>
      </c>
    </row>
    <row r="1358" spans="1:11" s="3" customFormat="1" ht="15" x14ac:dyDescent="0.2">
      <c r="A1358" s="72"/>
      <c r="B1358" s="155" t="s">
        <v>816</v>
      </c>
      <c r="C1358" s="155" t="s">
        <v>163</v>
      </c>
      <c r="D1358" s="124">
        <v>8</v>
      </c>
      <c r="E1358" s="238" t="s">
        <v>11</v>
      </c>
      <c r="F1358" s="116"/>
      <c r="G1358" s="116"/>
      <c r="H1358" s="241">
        <f t="shared" si="762"/>
        <v>0</v>
      </c>
      <c r="I1358" s="159">
        <f t="shared" si="763"/>
        <v>0</v>
      </c>
      <c r="J1358" s="159">
        <f t="shared" si="764"/>
        <v>0</v>
      </c>
      <c r="K1358" s="237">
        <f t="shared" si="765"/>
        <v>0</v>
      </c>
    </row>
    <row r="1359" spans="1:11" s="3" customFormat="1" ht="15" x14ac:dyDescent="0.2">
      <c r="A1359" s="72" t="s">
        <v>146</v>
      </c>
      <c r="B1359" s="155" t="s">
        <v>817</v>
      </c>
      <c r="C1359" s="155" t="s">
        <v>443</v>
      </c>
      <c r="D1359" s="124">
        <v>2</v>
      </c>
      <c r="E1359" s="238" t="s">
        <v>11</v>
      </c>
      <c r="F1359" s="116"/>
      <c r="G1359" s="116"/>
      <c r="H1359" s="241">
        <f t="shared" si="762"/>
        <v>0</v>
      </c>
      <c r="I1359" s="159">
        <f t="shared" si="763"/>
        <v>0</v>
      </c>
      <c r="J1359" s="159">
        <f t="shared" si="764"/>
        <v>0</v>
      </c>
      <c r="K1359" s="237">
        <f t="shared" si="765"/>
        <v>0</v>
      </c>
    </row>
    <row r="1360" spans="1:11" s="3" customFormat="1" ht="15" x14ac:dyDescent="0.2">
      <c r="A1360" s="72"/>
      <c r="B1360" s="155" t="s">
        <v>178</v>
      </c>
      <c r="C1360" s="155" t="s">
        <v>132</v>
      </c>
      <c r="D1360" s="124">
        <v>12</v>
      </c>
      <c r="E1360" s="238" t="s">
        <v>11</v>
      </c>
      <c r="F1360" s="116"/>
      <c r="G1360" s="116"/>
      <c r="H1360" s="241">
        <f t="shared" si="762"/>
        <v>0</v>
      </c>
      <c r="I1360" s="159">
        <f t="shared" si="763"/>
        <v>0</v>
      </c>
      <c r="J1360" s="159">
        <f t="shared" si="764"/>
        <v>0</v>
      </c>
      <c r="K1360" s="237">
        <f t="shared" si="765"/>
        <v>0</v>
      </c>
    </row>
    <row r="1361" spans="1:11" s="3" customFormat="1" ht="15" x14ac:dyDescent="0.2">
      <c r="A1361" s="72"/>
      <c r="B1361" s="155" t="s">
        <v>179</v>
      </c>
      <c r="C1361" s="155" t="s">
        <v>160</v>
      </c>
      <c r="D1361" s="124">
        <v>1</v>
      </c>
      <c r="E1361" s="238" t="s">
        <v>33</v>
      </c>
      <c r="F1361" s="116"/>
      <c r="G1361" s="116"/>
      <c r="H1361" s="241">
        <f t="shared" si="762"/>
        <v>0</v>
      </c>
      <c r="I1361" s="159">
        <f t="shared" si="763"/>
        <v>0</v>
      </c>
      <c r="J1361" s="159">
        <f t="shared" si="764"/>
        <v>0</v>
      </c>
      <c r="K1361" s="237">
        <f t="shared" si="765"/>
        <v>0</v>
      </c>
    </row>
    <row r="1362" spans="1:11" s="3" customFormat="1" ht="15" x14ac:dyDescent="0.2">
      <c r="A1362" s="72"/>
      <c r="B1362" s="155" t="s">
        <v>180</v>
      </c>
      <c r="C1362" s="155" t="s">
        <v>147</v>
      </c>
      <c r="D1362" s="124">
        <v>4</v>
      </c>
      <c r="E1362" s="238" t="s">
        <v>11</v>
      </c>
      <c r="F1362" s="116"/>
      <c r="G1362" s="116"/>
      <c r="H1362" s="241">
        <f t="shared" si="762"/>
        <v>0</v>
      </c>
      <c r="I1362" s="159">
        <f t="shared" si="763"/>
        <v>0</v>
      </c>
      <c r="J1362" s="159">
        <f t="shared" si="764"/>
        <v>0</v>
      </c>
      <c r="K1362" s="237">
        <f t="shared" si="765"/>
        <v>0</v>
      </c>
    </row>
    <row r="1363" spans="1:11" s="3" customFormat="1" ht="15" x14ac:dyDescent="0.2">
      <c r="A1363" s="72"/>
      <c r="B1363" s="155" t="s">
        <v>181</v>
      </c>
      <c r="C1363" s="155" t="s">
        <v>444</v>
      </c>
      <c r="D1363" s="124">
        <v>3</v>
      </c>
      <c r="E1363" s="238" t="s">
        <v>11</v>
      </c>
      <c r="F1363" s="116"/>
      <c r="G1363" s="116"/>
      <c r="H1363" s="241">
        <f t="shared" si="762"/>
        <v>0</v>
      </c>
      <c r="I1363" s="159">
        <f t="shared" si="763"/>
        <v>0</v>
      </c>
      <c r="J1363" s="159">
        <f t="shared" si="764"/>
        <v>0</v>
      </c>
      <c r="K1363" s="237">
        <f t="shared" si="765"/>
        <v>0</v>
      </c>
    </row>
    <row r="1364" spans="1:11" s="3" customFormat="1" ht="15" x14ac:dyDescent="0.2">
      <c r="A1364" s="119"/>
      <c r="B1364" s="266">
        <v>2</v>
      </c>
      <c r="C1364" s="267" t="s">
        <v>241</v>
      </c>
      <c r="D1364" s="124"/>
      <c r="E1364" s="238"/>
      <c r="F1364" s="74"/>
      <c r="G1364" s="74"/>
      <c r="H1364" s="241"/>
      <c r="I1364" s="172"/>
      <c r="J1364" s="159"/>
      <c r="K1364" s="237"/>
    </row>
    <row r="1365" spans="1:11" s="3" customFormat="1" ht="15" x14ac:dyDescent="0.2">
      <c r="A1365" s="119"/>
      <c r="B1365" s="155" t="s">
        <v>14</v>
      </c>
      <c r="C1365" s="155" t="s">
        <v>133</v>
      </c>
      <c r="D1365" s="124">
        <v>1</v>
      </c>
      <c r="E1365" s="238" t="s">
        <v>11</v>
      </c>
      <c r="F1365" s="116"/>
      <c r="G1365" s="116"/>
      <c r="H1365" s="241">
        <f t="shared" ref="H1365" si="766">SUM(F1365,G1365)*D1365</f>
        <v>0</v>
      </c>
      <c r="I1365" s="159">
        <f t="shared" ref="I1365" si="767">TRUNC(F1365*(1+$K$4),2)</f>
        <v>0</v>
      </c>
      <c r="J1365" s="159">
        <f t="shared" ref="J1365" si="768">TRUNC(G1365*(1+$K$4),2)</f>
        <v>0</v>
      </c>
      <c r="K1365" s="237">
        <f t="shared" ref="K1365:K1379" si="769">SUM(I1365:J1365)*D1365</f>
        <v>0</v>
      </c>
    </row>
    <row r="1366" spans="1:11" s="3" customFormat="1" ht="15" x14ac:dyDescent="0.2">
      <c r="A1366" s="72"/>
      <c r="B1366" s="155" t="s">
        <v>17</v>
      </c>
      <c r="C1366" s="155" t="s">
        <v>947</v>
      </c>
      <c r="D1366" s="124"/>
      <c r="E1366" s="238"/>
      <c r="F1366" s="74"/>
      <c r="G1366" s="74"/>
      <c r="H1366" s="241"/>
      <c r="I1366" s="172"/>
      <c r="J1366" s="159"/>
      <c r="K1366" s="237"/>
    </row>
    <row r="1367" spans="1:11" s="3" customFormat="1" ht="15" x14ac:dyDescent="0.2">
      <c r="A1367" s="72"/>
      <c r="B1367" s="155" t="s">
        <v>234</v>
      </c>
      <c r="C1367" s="155" t="s">
        <v>139</v>
      </c>
      <c r="D1367" s="124">
        <v>20</v>
      </c>
      <c r="E1367" s="238" t="s">
        <v>16</v>
      </c>
      <c r="F1367" s="116"/>
      <c r="G1367" s="116"/>
      <c r="H1367" s="241">
        <f t="shared" ref="H1367:H1372" si="770">SUM(F1367,G1367)*D1367</f>
        <v>0</v>
      </c>
      <c r="I1367" s="159">
        <f t="shared" ref="I1367:I1375" si="771">TRUNC(F1367*(1+$K$4),2)</f>
        <v>0</v>
      </c>
      <c r="J1367" s="159">
        <f t="shared" ref="J1367:J1376" si="772">TRUNC(G1367*(1+$K$4),2)</f>
        <v>0</v>
      </c>
      <c r="K1367" s="237">
        <f t="shared" si="769"/>
        <v>0</v>
      </c>
    </row>
    <row r="1368" spans="1:11" s="3" customFormat="1" ht="15" x14ac:dyDescent="0.2">
      <c r="A1368" s="72"/>
      <c r="B1368" s="155" t="s">
        <v>235</v>
      </c>
      <c r="C1368" s="155" t="s">
        <v>134</v>
      </c>
      <c r="D1368" s="124">
        <v>117</v>
      </c>
      <c r="E1368" s="238" t="s">
        <v>16</v>
      </c>
      <c r="F1368" s="116"/>
      <c r="G1368" s="116"/>
      <c r="H1368" s="241">
        <f t="shared" si="770"/>
        <v>0</v>
      </c>
      <c r="I1368" s="159">
        <f t="shared" si="771"/>
        <v>0</v>
      </c>
      <c r="J1368" s="159">
        <f t="shared" si="772"/>
        <v>0</v>
      </c>
      <c r="K1368" s="237">
        <f t="shared" si="769"/>
        <v>0</v>
      </c>
    </row>
    <row r="1369" spans="1:11" s="3" customFormat="1" ht="15" x14ac:dyDescent="0.2">
      <c r="A1369" s="72"/>
      <c r="B1369" s="155" t="s">
        <v>19</v>
      </c>
      <c r="C1369" s="155" t="s">
        <v>145</v>
      </c>
      <c r="D1369" s="124">
        <v>4</v>
      </c>
      <c r="E1369" s="238" t="s">
        <v>11</v>
      </c>
      <c r="F1369" s="116"/>
      <c r="G1369" s="116"/>
      <c r="H1369" s="241">
        <f t="shared" si="770"/>
        <v>0</v>
      </c>
      <c r="I1369" s="159">
        <f t="shared" si="771"/>
        <v>0</v>
      </c>
      <c r="J1369" s="159">
        <f t="shared" si="772"/>
        <v>0</v>
      </c>
      <c r="K1369" s="237">
        <f t="shared" si="769"/>
        <v>0</v>
      </c>
    </row>
    <row r="1370" spans="1:11" s="3" customFormat="1" ht="15" x14ac:dyDescent="0.2">
      <c r="A1370" s="72"/>
      <c r="B1370" s="155" t="s">
        <v>21</v>
      </c>
      <c r="C1370" s="155" t="s">
        <v>140</v>
      </c>
      <c r="D1370" s="124">
        <v>27</v>
      </c>
      <c r="E1370" s="238" t="s">
        <v>11</v>
      </c>
      <c r="F1370" s="116"/>
      <c r="G1370" s="116"/>
      <c r="H1370" s="241">
        <f t="shared" si="770"/>
        <v>0</v>
      </c>
      <c r="I1370" s="159">
        <f t="shared" si="771"/>
        <v>0</v>
      </c>
      <c r="J1370" s="159">
        <f t="shared" si="772"/>
        <v>0</v>
      </c>
      <c r="K1370" s="237">
        <f t="shared" si="769"/>
        <v>0</v>
      </c>
    </row>
    <row r="1371" spans="1:11" s="3" customFormat="1" ht="15" x14ac:dyDescent="0.2">
      <c r="A1371" s="72"/>
      <c r="B1371" s="155" t="s">
        <v>23</v>
      </c>
      <c r="C1371" s="155" t="s">
        <v>245</v>
      </c>
      <c r="D1371" s="124">
        <v>650</v>
      </c>
      <c r="E1371" s="238" t="s">
        <v>16</v>
      </c>
      <c r="F1371" s="116"/>
      <c r="G1371" s="116"/>
      <c r="H1371" s="241">
        <f t="shared" si="770"/>
        <v>0</v>
      </c>
      <c r="I1371" s="159">
        <f t="shared" si="771"/>
        <v>0</v>
      </c>
      <c r="J1371" s="159">
        <f t="shared" si="772"/>
        <v>0</v>
      </c>
      <c r="K1371" s="237">
        <f t="shared" si="769"/>
        <v>0</v>
      </c>
    </row>
    <row r="1372" spans="1:11" s="3" customFormat="1" ht="15" x14ac:dyDescent="0.2">
      <c r="A1372" s="72"/>
      <c r="B1372" s="155" t="s">
        <v>236</v>
      </c>
      <c r="C1372" s="155" t="s">
        <v>949</v>
      </c>
      <c r="D1372" s="124">
        <v>80</v>
      </c>
      <c r="E1372" s="238" t="s">
        <v>16</v>
      </c>
      <c r="F1372" s="116"/>
      <c r="G1372" s="116"/>
      <c r="H1372" s="241">
        <f t="shared" si="770"/>
        <v>0</v>
      </c>
      <c r="I1372" s="159">
        <f t="shared" si="771"/>
        <v>0</v>
      </c>
      <c r="J1372" s="159">
        <f t="shared" si="772"/>
        <v>0</v>
      </c>
      <c r="K1372" s="237">
        <f t="shared" si="769"/>
        <v>0</v>
      </c>
    </row>
    <row r="1373" spans="1:11" s="3" customFormat="1" ht="15" x14ac:dyDescent="0.2">
      <c r="A1373" s="72"/>
      <c r="B1373" s="155" t="s">
        <v>237</v>
      </c>
      <c r="C1373" s="155" t="s">
        <v>161</v>
      </c>
      <c r="D1373" s="124">
        <v>250</v>
      </c>
      <c r="E1373" s="238" t="s">
        <v>16</v>
      </c>
      <c r="F1373" s="116"/>
      <c r="G1373" s="116"/>
      <c r="H1373" s="241">
        <f t="shared" ref="H1373:H1375" si="773">(F1373+G1373)*D1373</f>
        <v>0</v>
      </c>
      <c r="I1373" s="159">
        <f t="shared" si="771"/>
        <v>0</v>
      </c>
      <c r="J1373" s="159">
        <f t="shared" si="772"/>
        <v>0</v>
      </c>
      <c r="K1373" s="237">
        <f t="shared" si="769"/>
        <v>0</v>
      </c>
    </row>
    <row r="1374" spans="1:11" s="3" customFormat="1" ht="30" x14ac:dyDescent="0.2">
      <c r="A1374" s="72"/>
      <c r="B1374" s="155" t="s">
        <v>238</v>
      </c>
      <c r="C1374" s="155" t="s">
        <v>989</v>
      </c>
      <c r="D1374" s="124">
        <v>50</v>
      </c>
      <c r="E1374" s="238" t="s">
        <v>16</v>
      </c>
      <c r="F1374" s="116"/>
      <c r="G1374" s="116"/>
      <c r="H1374" s="241">
        <f t="shared" si="773"/>
        <v>0</v>
      </c>
      <c r="I1374" s="159">
        <f t="shared" si="771"/>
        <v>0</v>
      </c>
      <c r="J1374" s="159">
        <f t="shared" si="772"/>
        <v>0</v>
      </c>
      <c r="K1374" s="237">
        <f t="shared" si="769"/>
        <v>0</v>
      </c>
    </row>
    <row r="1375" spans="1:11" s="3" customFormat="1" ht="15" x14ac:dyDescent="0.2">
      <c r="A1375" s="72"/>
      <c r="B1375" s="155" t="s">
        <v>239</v>
      </c>
      <c r="C1375" s="155" t="s">
        <v>244</v>
      </c>
      <c r="D1375" s="124">
        <v>100</v>
      </c>
      <c r="E1375" s="238" t="s">
        <v>16</v>
      </c>
      <c r="F1375" s="116"/>
      <c r="G1375" s="116"/>
      <c r="H1375" s="241">
        <f t="shared" si="773"/>
        <v>0</v>
      </c>
      <c r="I1375" s="159">
        <f t="shared" si="771"/>
        <v>0</v>
      </c>
      <c r="J1375" s="159">
        <f t="shared" si="772"/>
        <v>0</v>
      </c>
      <c r="K1375" s="237">
        <f t="shared" si="769"/>
        <v>0</v>
      </c>
    </row>
    <row r="1376" spans="1:11" s="3" customFormat="1" ht="15" x14ac:dyDescent="0.2">
      <c r="A1376" s="72"/>
      <c r="B1376" s="155" t="s">
        <v>246</v>
      </c>
      <c r="C1376" s="155" t="s">
        <v>243</v>
      </c>
      <c r="D1376" s="124">
        <v>5</v>
      </c>
      <c r="E1376" s="238" t="s">
        <v>11</v>
      </c>
      <c r="F1376" s="74" t="s">
        <v>39</v>
      </c>
      <c r="G1376" s="116"/>
      <c r="H1376" s="241">
        <f>G1376*D1376</f>
        <v>0</v>
      </c>
      <c r="I1376" s="172" t="s">
        <v>39</v>
      </c>
      <c r="J1376" s="159">
        <f t="shared" si="772"/>
        <v>0</v>
      </c>
      <c r="K1376" s="237">
        <f t="shared" si="769"/>
        <v>0</v>
      </c>
    </row>
    <row r="1377" spans="1:13" s="3" customFormat="1" ht="45" x14ac:dyDescent="0.2">
      <c r="A1377" s="72"/>
      <c r="B1377" s="155" t="s">
        <v>268</v>
      </c>
      <c r="C1377" s="155" t="s">
        <v>950</v>
      </c>
      <c r="D1377" s="124">
        <v>1</v>
      </c>
      <c r="E1377" s="238" t="s">
        <v>11</v>
      </c>
      <c r="F1377" s="116"/>
      <c r="G1377" s="116"/>
      <c r="H1377" s="241">
        <f t="shared" ref="H1377:H1379" si="774">SUM(F1377,G1377)*D1377</f>
        <v>0</v>
      </c>
      <c r="I1377" s="159">
        <f t="shared" ref="I1377:I1379" si="775">TRUNC(F1377*(1+$K$4),2)</f>
        <v>0</v>
      </c>
      <c r="J1377" s="159">
        <f t="shared" ref="J1377:J1379" si="776">TRUNC(G1377*(1+$K$4),2)</f>
        <v>0</v>
      </c>
      <c r="K1377" s="237">
        <f t="shared" si="769"/>
        <v>0</v>
      </c>
    </row>
    <row r="1378" spans="1:13" s="3" customFormat="1" ht="15" x14ac:dyDescent="0.2">
      <c r="A1378" s="72"/>
      <c r="B1378" s="155" t="s">
        <v>269</v>
      </c>
      <c r="C1378" s="155" t="s">
        <v>15</v>
      </c>
      <c r="D1378" s="124">
        <v>1</v>
      </c>
      <c r="E1378" s="238" t="s">
        <v>16</v>
      </c>
      <c r="F1378" s="116"/>
      <c r="G1378" s="116"/>
      <c r="H1378" s="241">
        <f t="shared" si="774"/>
        <v>0</v>
      </c>
      <c r="I1378" s="159">
        <f t="shared" si="775"/>
        <v>0</v>
      </c>
      <c r="J1378" s="159">
        <f t="shared" si="776"/>
        <v>0</v>
      </c>
      <c r="K1378" s="237">
        <f t="shared" si="769"/>
        <v>0</v>
      </c>
    </row>
    <row r="1379" spans="1:13" s="3" customFormat="1" ht="15" x14ac:dyDescent="0.2">
      <c r="A1379" s="72"/>
      <c r="B1379" s="155" t="s">
        <v>270</v>
      </c>
      <c r="C1379" s="155" t="s">
        <v>135</v>
      </c>
      <c r="D1379" s="124">
        <v>1</v>
      </c>
      <c r="E1379" s="238" t="s">
        <v>33</v>
      </c>
      <c r="F1379" s="116"/>
      <c r="G1379" s="116"/>
      <c r="H1379" s="241">
        <f t="shared" si="774"/>
        <v>0</v>
      </c>
      <c r="I1379" s="159">
        <f t="shared" si="775"/>
        <v>0</v>
      </c>
      <c r="J1379" s="159">
        <f t="shared" si="776"/>
        <v>0</v>
      </c>
      <c r="K1379" s="237">
        <f t="shared" si="769"/>
        <v>0</v>
      </c>
    </row>
    <row r="1380" spans="1:13" s="3" customFormat="1" ht="15" x14ac:dyDescent="0.2">
      <c r="A1380" s="119"/>
      <c r="B1380" s="266">
        <v>3</v>
      </c>
      <c r="C1380" s="267" t="s">
        <v>123</v>
      </c>
      <c r="D1380" s="124"/>
      <c r="E1380" s="238"/>
      <c r="F1380" s="74"/>
      <c r="G1380" s="74"/>
      <c r="H1380" s="241"/>
      <c r="I1380" s="172"/>
      <c r="J1380" s="159"/>
      <c r="K1380" s="237"/>
    </row>
    <row r="1381" spans="1:13" s="20" customFormat="1" ht="45" x14ac:dyDescent="0.2">
      <c r="A1381" s="119"/>
      <c r="B1381" s="155" t="s">
        <v>26</v>
      </c>
      <c r="C1381" s="240" t="s">
        <v>193</v>
      </c>
      <c r="D1381" s="124">
        <v>172</v>
      </c>
      <c r="E1381" s="238" t="s">
        <v>11</v>
      </c>
      <c r="F1381" s="116"/>
      <c r="G1381" s="116"/>
      <c r="H1381" s="241">
        <f t="shared" ref="H1381:H1401" si="777">SUM(F1381,G1381)*D1381</f>
        <v>0</v>
      </c>
      <c r="I1381" s="159">
        <f t="shared" ref="I1381:I1383" si="778">TRUNC(F1381*(1+$K$4),2)</f>
        <v>0</v>
      </c>
      <c r="J1381" s="159">
        <f t="shared" ref="J1381:J1383" si="779">TRUNC(G1381*(1+$K$4),2)</f>
        <v>0</v>
      </c>
      <c r="K1381" s="237">
        <f t="shared" ref="K1381:K1383" si="780">SUM(I1381:J1381)*D1381</f>
        <v>0</v>
      </c>
      <c r="L1381" s="18"/>
      <c r="M1381" s="19"/>
    </row>
    <row r="1382" spans="1:13" s="3" customFormat="1" ht="60" x14ac:dyDescent="0.2">
      <c r="A1382" s="72"/>
      <c r="B1382" s="155" t="s">
        <v>27</v>
      </c>
      <c r="C1382" s="240" t="s">
        <v>13</v>
      </c>
      <c r="D1382" s="124">
        <v>344</v>
      </c>
      <c r="E1382" s="238" t="s">
        <v>11</v>
      </c>
      <c r="F1382" s="116"/>
      <c r="G1382" s="116"/>
      <c r="H1382" s="241">
        <f t="shared" si="777"/>
        <v>0</v>
      </c>
      <c r="I1382" s="159">
        <f t="shared" si="778"/>
        <v>0</v>
      </c>
      <c r="J1382" s="159">
        <f t="shared" si="779"/>
        <v>0</v>
      </c>
      <c r="K1382" s="237">
        <f t="shared" si="780"/>
        <v>0</v>
      </c>
    </row>
    <row r="1383" spans="1:13" s="3" customFormat="1" ht="60" x14ac:dyDescent="0.2">
      <c r="A1383" s="72"/>
      <c r="B1383" s="155" t="s">
        <v>29</v>
      </c>
      <c r="C1383" s="240" t="s">
        <v>965</v>
      </c>
      <c r="D1383" s="124">
        <v>14</v>
      </c>
      <c r="E1383" s="238" t="s">
        <v>11</v>
      </c>
      <c r="F1383" s="116"/>
      <c r="G1383" s="116"/>
      <c r="H1383" s="241">
        <f t="shared" si="777"/>
        <v>0</v>
      </c>
      <c r="I1383" s="159">
        <f t="shared" si="778"/>
        <v>0</v>
      </c>
      <c r="J1383" s="159">
        <f t="shared" si="779"/>
        <v>0</v>
      </c>
      <c r="K1383" s="237">
        <f t="shared" si="780"/>
        <v>0</v>
      </c>
    </row>
    <row r="1384" spans="1:13" s="3" customFormat="1" ht="15" x14ac:dyDescent="0.2">
      <c r="A1384" s="119"/>
      <c r="B1384" s="266">
        <v>4</v>
      </c>
      <c r="C1384" s="267" t="s">
        <v>69</v>
      </c>
      <c r="D1384" s="124"/>
      <c r="E1384" s="238"/>
      <c r="F1384" s="74"/>
      <c r="G1384" s="74"/>
      <c r="H1384" s="241"/>
      <c r="I1384" s="172"/>
      <c r="J1384" s="159"/>
      <c r="K1384" s="237"/>
    </row>
    <row r="1385" spans="1:13" s="3" customFormat="1" ht="15" x14ac:dyDescent="0.2">
      <c r="A1385" s="119"/>
      <c r="B1385" s="155" t="s">
        <v>43</v>
      </c>
      <c r="C1385" s="117" t="s">
        <v>15</v>
      </c>
      <c r="D1385" s="224">
        <v>6</v>
      </c>
      <c r="E1385" s="118" t="s">
        <v>16</v>
      </c>
      <c r="F1385" s="116"/>
      <c r="G1385" s="116"/>
      <c r="H1385" s="241">
        <f t="shared" si="777"/>
        <v>0</v>
      </c>
      <c r="I1385" s="159">
        <f t="shared" ref="I1385:I1398" si="781">TRUNC(F1385*(1+$K$4),2)</f>
        <v>0</v>
      </c>
      <c r="J1385" s="159">
        <f t="shared" ref="J1385:J1399" si="782">TRUNC(G1385*(1+$K$4),2)</f>
        <v>0</v>
      </c>
      <c r="K1385" s="237">
        <f t="shared" ref="K1385:K1401" si="783">SUM(I1385:J1385)*D1385</f>
        <v>0</v>
      </c>
    </row>
    <row r="1386" spans="1:13" s="3" customFormat="1" ht="15" x14ac:dyDescent="0.2">
      <c r="A1386" s="119"/>
      <c r="B1386" s="155" t="s">
        <v>44</v>
      </c>
      <c r="C1386" s="240" t="s">
        <v>20</v>
      </c>
      <c r="D1386" s="124">
        <v>3</v>
      </c>
      <c r="E1386" s="238" t="s">
        <v>18</v>
      </c>
      <c r="F1386" s="116"/>
      <c r="G1386" s="116"/>
      <c r="H1386" s="241">
        <f t="shared" si="777"/>
        <v>0</v>
      </c>
      <c r="I1386" s="159">
        <f t="shared" si="781"/>
        <v>0</v>
      </c>
      <c r="J1386" s="159">
        <f t="shared" si="782"/>
        <v>0</v>
      </c>
      <c r="K1386" s="241">
        <f t="shared" si="783"/>
        <v>0</v>
      </c>
    </row>
    <row r="1387" spans="1:13" s="3" customFormat="1" ht="15" x14ac:dyDescent="0.2">
      <c r="A1387" s="72"/>
      <c r="B1387" s="155" t="s">
        <v>45</v>
      </c>
      <c r="C1387" s="240" t="s">
        <v>32</v>
      </c>
      <c r="D1387" s="124">
        <v>2</v>
      </c>
      <c r="E1387" s="238" t="s">
        <v>33</v>
      </c>
      <c r="F1387" s="116"/>
      <c r="G1387" s="116"/>
      <c r="H1387" s="241">
        <f t="shared" si="777"/>
        <v>0</v>
      </c>
      <c r="I1387" s="159">
        <f t="shared" si="781"/>
        <v>0</v>
      </c>
      <c r="J1387" s="159">
        <f t="shared" si="782"/>
        <v>0</v>
      </c>
      <c r="K1387" s="237">
        <f t="shared" si="783"/>
        <v>0</v>
      </c>
    </row>
    <row r="1388" spans="1:13" s="3" customFormat="1" ht="30" x14ac:dyDescent="0.2">
      <c r="A1388" s="72"/>
      <c r="B1388" s="155" t="s">
        <v>46</v>
      </c>
      <c r="C1388" s="240" t="s">
        <v>34</v>
      </c>
      <c r="D1388" s="124">
        <v>44</v>
      </c>
      <c r="E1388" s="238" t="s">
        <v>11</v>
      </c>
      <c r="F1388" s="116"/>
      <c r="G1388" s="116"/>
      <c r="H1388" s="241">
        <f t="shared" si="777"/>
        <v>0</v>
      </c>
      <c r="I1388" s="159">
        <f t="shared" si="781"/>
        <v>0</v>
      </c>
      <c r="J1388" s="159">
        <f t="shared" si="782"/>
        <v>0</v>
      </c>
      <c r="K1388" s="237">
        <f t="shared" si="783"/>
        <v>0</v>
      </c>
    </row>
    <row r="1389" spans="1:13" s="3" customFormat="1" ht="30" x14ac:dyDescent="0.2">
      <c r="A1389" s="72"/>
      <c r="B1389" s="155" t="s">
        <v>48</v>
      </c>
      <c r="C1389" s="240" t="s">
        <v>35</v>
      </c>
      <c r="D1389" s="124">
        <v>11</v>
      </c>
      <c r="E1389" s="238" t="s">
        <v>11</v>
      </c>
      <c r="F1389" s="116"/>
      <c r="G1389" s="116"/>
      <c r="H1389" s="241">
        <f t="shared" si="777"/>
        <v>0</v>
      </c>
      <c r="I1389" s="159">
        <f t="shared" si="781"/>
        <v>0</v>
      </c>
      <c r="J1389" s="159">
        <f t="shared" si="782"/>
        <v>0</v>
      </c>
      <c r="K1389" s="237">
        <f t="shared" si="783"/>
        <v>0</v>
      </c>
    </row>
    <row r="1390" spans="1:13" s="3" customFormat="1" ht="30" x14ac:dyDescent="0.2">
      <c r="A1390" s="72"/>
      <c r="B1390" s="155" t="s">
        <v>49</v>
      </c>
      <c r="C1390" s="240" t="s">
        <v>70</v>
      </c>
      <c r="D1390" s="124">
        <v>29</v>
      </c>
      <c r="E1390" s="238" t="s">
        <v>11</v>
      </c>
      <c r="F1390" s="116"/>
      <c r="G1390" s="116"/>
      <c r="H1390" s="241">
        <f t="shared" si="777"/>
        <v>0</v>
      </c>
      <c r="I1390" s="159">
        <f t="shared" si="781"/>
        <v>0</v>
      </c>
      <c r="J1390" s="159">
        <f t="shared" si="782"/>
        <v>0</v>
      </c>
      <c r="K1390" s="237">
        <f t="shared" si="783"/>
        <v>0</v>
      </c>
    </row>
    <row r="1391" spans="1:13" s="3" customFormat="1" ht="30" x14ac:dyDescent="0.2">
      <c r="A1391" s="72"/>
      <c r="B1391" s="155" t="s">
        <v>50</v>
      </c>
      <c r="C1391" s="240" t="s">
        <v>36</v>
      </c>
      <c r="D1391" s="124">
        <v>29</v>
      </c>
      <c r="E1391" s="238" t="s">
        <v>11</v>
      </c>
      <c r="F1391" s="116"/>
      <c r="G1391" s="116"/>
      <c r="H1391" s="241">
        <f t="shared" si="777"/>
        <v>0</v>
      </c>
      <c r="I1391" s="159">
        <f t="shared" si="781"/>
        <v>0</v>
      </c>
      <c r="J1391" s="159">
        <f t="shared" si="782"/>
        <v>0</v>
      </c>
      <c r="K1391" s="237">
        <f t="shared" si="783"/>
        <v>0</v>
      </c>
    </row>
    <row r="1392" spans="1:13" s="3" customFormat="1" ht="60" x14ac:dyDescent="0.2">
      <c r="A1392" s="72"/>
      <c r="B1392" s="155" t="s">
        <v>51</v>
      </c>
      <c r="C1392" s="240" t="s">
        <v>37</v>
      </c>
      <c r="D1392" s="124">
        <v>20</v>
      </c>
      <c r="E1392" s="238" t="s">
        <v>11</v>
      </c>
      <c r="F1392" s="116"/>
      <c r="G1392" s="116"/>
      <c r="H1392" s="241">
        <f t="shared" si="777"/>
        <v>0</v>
      </c>
      <c r="I1392" s="159">
        <f t="shared" si="781"/>
        <v>0</v>
      </c>
      <c r="J1392" s="159">
        <f t="shared" si="782"/>
        <v>0</v>
      </c>
      <c r="K1392" s="237">
        <f t="shared" si="783"/>
        <v>0</v>
      </c>
    </row>
    <row r="1393" spans="1:12" s="3" customFormat="1" ht="15" x14ac:dyDescent="0.2">
      <c r="A1393" s="72"/>
      <c r="B1393" s="155" t="s">
        <v>52</v>
      </c>
      <c r="C1393" s="120" t="s">
        <v>136</v>
      </c>
      <c r="D1393" s="105">
        <v>45</v>
      </c>
      <c r="E1393" s="121" t="s">
        <v>16</v>
      </c>
      <c r="F1393" s="116"/>
      <c r="G1393" s="116"/>
      <c r="H1393" s="241">
        <f t="shared" si="777"/>
        <v>0</v>
      </c>
      <c r="I1393" s="159">
        <f t="shared" si="781"/>
        <v>0</v>
      </c>
      <c r="J1393" s="159">
        <f t="shared" si="782"/>
        <v>0</v>
      </c>
      <c r="K1393" s="237">
        <f t="shared" si="783"/>
        <v>0</v>
      </c>
    </row>
    <row r="1394" spans="1:12" s="3" customFormat="1" ht="15" x14ac:dyDescent="0.2">
      <c r="A1394" s="72"/>
      <c r="B1394" s="155" t="s">
        <v>198</v>
      </c>
      <c r="C1394" s="240" t="s">
        <v>74</v>
      </c>
      <c r="D1394" s="124">
        <v>22</v>
      </c>
      <c r="E1394" s="238" t="s">
        <v>11</v>
      </c>
      <c r="F1394" s="116"/>
      <c r="G1394" s="116"/>
      <c r="H1394" s="241">
        <f t="shared" si="777"/>
        <v>0</v>
      </c>
      <c r="I1394" s="159">
        <f t="shared" si="781"/>
        <v>0</v>
      </c>
      <c r="J1394" s="159">
        <f t="shared" si="782"/>
        <v>0</v>
      </c>
      <c r="K1394" s="237">
        <f t="shared" si="783"/>
        <v>0</v>
      </c>
    </row>
    <row r="1395" spans="1:12" s="3" customFormat="1" ht="15" x14ac:dyDescent="0.2">
      <c r="A1395" s="72"/>
      <c r="B1395" s="155" t="s">
        <v>818</v>
      </c>
      <c r="C1395" s="240" t="s">
        <v>75</v>
      </c>
      <c r="D1395" s="124">
        <v>22</v>
      </c>
      <c r="E1395" s="238" t="s">
        <v>11</v>
      </c>
      <c r="F1395" s="116"/>
      <c r="G1395" s="116"/>
      <c r="H1395" s="241">
        <f t="shared" si="777"/>
        <v>0</v>
      </c>
      <c r="I1395" s="159">
        <f t="shared" si="781"/>
        <v>0</v>
      </c>
      <c r="J1395" s="159">
        <f t="shared" si="782"/>
        <v>0</v>
      </c>
      <c r="K1395" s="237">
        <f t="shared" si="783"/>
        <v>0</v>
      </c>
    </row>
    <row r="1396" spans="1:12" s="3" customFormat="1" ht="15" x14ac:dyDescent="0.2">
      <c r="A1396" s="72"/>
      <c r="B1396" s="155" t="s">
        <v>819</v>
      </c>
      <c r="C1396" s="240" t="s">
        <v>40</v>
      </c>
      <c r="D1396" s="124">
        <v>40</v>
      </c>
      <c r="E1396" s="238" t="s">
        <v>16</v>
      </c>
      <c r="F1396" s="116"/>
      <c r="G1396" s="116"/>
      <c r="H1396" s="241">
        <f t="shared" si="777"/>
        <v>0</v>
      </c>
      <c r="I1396" s="159">
        <f t="shared" si="781"/>
        <v>0</v>
      </c>
      <c r="J1396" s="159">
        <f t="shared" si="782"/>
        <v>0</v>
      </c>
      <c r="K1396" s="237">
        <f t="shared" si="783"/>
        <v>0</v>
      </c>
    </row>
    <row r="1397" spans="1:12" s="3" customFormat="1" ht="15" x14ac:dyDescent="0.2">
      <c r="A1397" s="72"/>
      <c r="B1397" s="155" t="s">
        <v>820</v>
      </c>
      <c r="C1397" s="240" t="s">
        <v>41</v>
      </c>
      <c r="D1397" s="124">
        <v>22</v>
      </c>
      <c r="E1397" s="238" t="s">
        <v>11</v>
      </c>
      <c r="F1397" s="116"/>
      <c r="G1397" s="116"/>
      <c r="H1397" s="241">
        <f t="shared" si="777"/>
        <v>0</v>
      </c>
      <c r="I1397" s="159">
        <f t="shared" si="781"/>
        <v>0</v>
      </c>
      <c r="J1397" s="159">
        <f t="shared" si="782"/>
        <v>0</v>
      </c>
      <c r="K1397" s="237">
        <f t="shared" si="783"/>
        <v>0</v>
      </c>
    </row>
    <row r="1398" spans="1:12" s="3" customFormat="1" ht="15" x14ac:dyDescent="0.2">
      <c r="A1398" s="72"/>
      <c r="B1398" s="155" t="s">
        <v>821</v>
      </c>
      <c r="C1398" s="117" t="s">
        <v>42</v>
      </c>
      <c r="D1398" s="124">
        <v>15</v>
      </c>
      <c r="E1398" s="238" t="s">
        <v>16</v>
      </c>
      <c r="F1398" s="116"/>
      <c r="G1398" s="116"/>
      <c r="H1398" s="241">
        <f t="shared" si="777"/>
        <v>0</v>
      </c>
      <c r="I1398" s="159">
        <f t="shared" si="781"/>
        <v>0</v>
      </c>
      <c r="J1398" s="159">
        <f t="shared" si="782"/>
        <v>0</v>
      </c>
      <c r="K1398" s="237">
        <f t="shared" si="783"/>
        <v>0</v>
      </c>
    </row>
    <row r="1399" spans="1:12" s="3" customFormat="1" ht="30" x14ac:dyDescent="0.2">
      <c r="A1399" s="119"/>
      <c r="B1399" s="155" t="s">
        <v>822</v>
      </c>
      <c r="C1399" s="240" t="s">
        <v>38</v>
      </c>
      <c r="D1399" s="124">
        <v>25</v>
      </c>
      <c r="E1399" s="238" t="s">
        <v>11</v>
      </c>
      <c r="F1399" s="74" t="s">
        <v>39</v>
      </c>
      <c r="G1399" s="116"/>
      <c r="H1399" s="241">
        <f t="shared" si="777"/>
        <v>0</v>
      </c>
      <c r="I1399" s="172" t="s">
        <v>39</v>
      </c>
      <c r="J1399" s="159">
        <f t="shared" si="782"/>
        <v>0</v>
      </c>
      <c r="K1399" s="237">
        <f t="shared" si="783"/>
        <v>0</v>
      </c>
    </row>
    <row r="1400" spans="1:12" s="3" customFormat="1" ht="15" x14ac:dyDescent="0.2">
      <c r="A1400" s="72"/>
      <c r="B1400" s="155" t="s">
        <v>823</v>
      </c>
      <c r="C1400" s="240" t="s">
        <v>228</v>
      </c>
      <c r="D1400" s="124">
        <v>7</v>
      </c>
      <c r="E1400" s="238" t="s">
        <v>11</v>
      </c>
      <c r="F1400" s="116"/>
      <c r="G1400" s="116"/>
      <c r="H1400" s="241">
        <f t="shared" si="777"/>
        <v>0</v>
      </c>
      <c r="I1400" s="159">
        <f t="shared" ref="I1400:I1401" si="784">TRUNC(F1400*(1+$K$4),2)</f>
        <v>0</v>
      </c>
      <c r="J1400" s="159">
        <f t="shared" ref="J1400:J1401" si="785">TRUNC(G1400*(1+$K$4),2)</f>
        <v>0</v>
      </c>
      <c r="K1400" s="237">
        <f t="shared" si="783"/>
        <v>0</v>
      </c>
    </row>
    <row r="1401" spans="1:12" s="3" customFormat="1" ht="15" x14ac:dyDescent="0.2">
      <c r="A1401" s="72"/>
      <c r="B1401" s="155" t="s">
        <v>824</v>
      </c>
      <c r="C1401" s="240" t="s">
        <v>229</v>
      </c>
      <c r="D1401" s="124">
        <v>13</v>
      </c>
      <c r="E1401" s="238" t="s">
        <v>11</v>
      </c>
      <c r="F1401" s="116"/>
      <c r="G1401" s="116"/>
      <c r="H1401" s="241">
        <f t="shared" si="777"/>
        <v>0</v>
      </c>
      <c r="I1401" s="159">
        <f t="shared" si="784"/>
        <v>0</v>
      </c>
      <c r="J1401" s="159">
        <f t="shared" si="785"/>
        <v>0</v>
      </c>
      <c r="K1401" s="237">
        <f t="shared" si="783"/>
        <v>0</v>
      </c>
    </row>
    <row r="1402" spans="1:12" s="3" customFormat="1" ht="30" x14ac:dyDescent="0.2">
      <c r="A1402" s="119"/>
      <c r="B1402" s="266">
        <v>5</v>
      </c>
      <c r="C1402" s="267" t="s">
        <v>825</v>
      </c>
      <c r="D1402" s="124"/>
      <c r="E1402" s="238"/>
      <c r="F1402" s="74"/>
      <c r="G1402" s="74"/>
      <c r="H1402" s="241"/>
      <c r="I1402" s="172"/>
      <c r="J1402" s="159"/>
      <c r="K1402" s="237"/>
    </row>
    <row r="1403" spans="1:12" s="3" customFormat="1" ht="15" x14ac:dyDescent="0.2">
      <c r="A1403" s="119"/>
      <c r="B1403" s="155" t="s">
        <v>57</v>
      </c>
      <c r="C1403" s="155" t="s">
        <v>826</v>
      </c>
      <c r="D1403" s="124">
        <v>1800</v>
      </c>
      <c r="E1403" s="238" t="s">
        <v>16</v>
      </c>
      <c r="F1403" s="116"/>
      <c r="G1403" s="116"/>
      <c r="H1403" s="241">
        <f t="shared" ref="H1403:H1419" si="786">SUM(F1403,G1403)*D1403</f>
        <v>0</v>
      </c>
      <c r="I1403" s="159">
        <f t="shared" ref="I1403:I1417" si="787">TRUNC(F1403*(1+$K$4),2)</f>
        <v>0</v>
      </c>
      <c r="J1403" s="159">
        <f t="shared" ref="J1403:J1415" si="788">TRUNC(G1403*(1+$K$4),2)</f>
        <v>0</v>
      </c>
      <c r="K1403" s="237">
        <f t="shared" ref="K1403:K1423" si="789">SUM(I1403:J1403)*D1403</f>
        <v>0</v>
      </c>
    </row>
    <row r="1404" spans="1:12" s="3" customFormat="1" ht="15" x14ac:dyDescent="0.2">
      <c r="A1404" s="72"/>
      <c r="B1404" s="155" t="s">
        <v>58</v>
      </c>
      <c r="C1404" s="155" t="s">
        <v>28</v>
      </c>
      <c r="D1404" s="124">
        <v>100</v>
      </c>
      <c r="E1404" s="238" t="s">
        <v>16</v>
      </c>
      <c r="F1404" s="116"/>
      <c r="G1404" s="116"/>
      <c r="H1404" s="241">
        <f t="shared" si="786"/>
        <v>0</v>
      </c>
      <c r="I1404" s="159">
        <f t="shared" si="787"/>
        <v>0</v>
      </c>
      <c r="J1404" s="159">
        <f t="shared" si="788"/>
        <v>0</v>
      </c>
      <c r="K1404" s="237">
        <f t="shared" si="789"/>
        <v>0</v>
      </c>
    </row>
    <row r="1405" spans="1:12" s="3" customFormat="1" ht="30" x14ac:dyDescent="0.2">
      <c r="A1405" s="72"/>
      <c r="B1405" s="155" t="s">
        <v>59</v>
      </c>
      <c r="C1405" s="155" t="s">
        <v>34</v>
      </c>
      <c r="D1405" s="124">
        <v>8</v>
      </c>
      <c r="E1405" s="238" t="s">
        <v>11</v>
      </c>
      <c r="F1405" s="116"/>
      <c r="G1405" s="116"/>
      <c r="H1405" s="241">
        <f t="shared" si="786"/>
        <v>0</v>
      </c>
      <c r="I1405" s="159">
        <f t="shared" si="787"/>
        <v>0</v>
      </c>
      <c r="J1405" s="159">
        <f t="shared" si="788"/>
        <v>0</v>
      </c>
      <c r="K1405" s="237">
        <f t="shared" si="789"/>
        <v>0</v>
      </c>
    </row>
    <row r="1406" spans="1:12" s="3" customFormat="1" ht="15" x14ac:dyDescent="0.2">
      <c r="A1406" s="72"/>
      <c r="B1406" s="155" t="s">
        <v>60</v>
      </c>
      <c r="C1406" s="155" t="s">
        <v>47</v>
      </c>
      <c r="D1406" s="124">
        <v>12</v>
      </c>
      <c r="E1406" s="238" t="s">
        <v>11</v>
      </c>
      <c r="F1406" s="116"/>
      <c r="G1406" s="116"/>
      <c r="H1406" s="241">
        <f t="shared" si="786"/>
        <v>0</v>
      </c>
      <c r="I1406" s="159">
        <f t="shared" si="787"/>
        <v>0</v>
      </c>
      <c r="J1406" s="159">
        <f t="shared" si="788"/>
        <v>0</v>
      </c>
      <c r="K1406" s="237">
        <f t="shared" si="789"/>
        <v>0</v>
      </c>
      <c r="L1406" s="16"/>
    </row>
    <row r="1407" spans="1:12" s="3" customFormat="1" ht="15" x14ac:dyDescent="0.2">
      <c r="A1407" s="72"/>
      <c r="B1407" s="155" t="s">
        <v>61</v>
      </c>
      <c r="C1407" s="155" t="s">
        <v>827</v>
      </c>
      <c r="D1407" s="124">
        <v>6</v>
      </c>
      <c r="E1407" s="238" t="s">
        <v>11</v>
      </c>
      <c r="F1407" s="116"/>
      <c r="G1407" s="116"/>
      <c r="H1407" s="241">
        <f t="shared" si="786"/>
        <v>0</v>
      </c>
      <c r="I1407" s="159">
        <f t="shared" si="787"/>
        <v>0</v>
      </c>
      <c r="J1407" s="159">
        <f t="shared" si="788"/>
        <v>0</v>
      </c>
      <c r="K1407" s="237">
        <f t="shared" si="789"/>
        <v>0</v>
      </c>
    </row>
    <row r="1408" spans="1:12" s="3" customFormat="1" ht="15" x14ac:dyDescent="0.2">
      <c r="A1408" s="72"/>
      <c r="B1408" s="155" t="s">
        <v>73</v>
      </c>
      <c r="C1408" s="117" t="s">
        <v>15</v>
      </c>
      <c r="D1408" s="224">
        <v>30</v>
      </c>
      <c r="E1408" s="118" t="s">
        <v>16</v>
      </c>
      <c r="F1408" s="116"/>
      <c r="G1408" s="116"/>
      <c r="H1408" s="241">
        <f t="shared" si="786"/>
        <v>0</v>
      </c>
      <c r="I1408" s="159">
        <f t="shared" si="787"/>
        <v>0</v>
      </c>
      <c r="J1408" s="159">
        <f t="shared" si="788"/>
        <v>0</v>
      </c>
      <c r="K1408" s="237">
        <f t="shared" si="789"/>
        <v>0</v>
      </c>
    </row>
    <row r="1409" spans="1:11" s="3" customFormat="1" ht="15" x14ac:dyDescent="0.2">
      <c r="A1409" s="119"/>
      <c r="B1409" s="155" t="s">
        <v>199</v>
      </c>
      <c r="C1409" s="240" t="s">
        <v>32</v>
      </c>
      <c r="D1409" s="124">
        <v>7</v>
      </c>
      <c r="E1409" s="238" t="s">
        <v>33</v>
      </c>
      <c r="F1409" s="116"/>
      <c r="G1409" s="116"/>
      <c r="H1409" s="241">
        <f t="shared" si="786"/>
        <v>0</v>
      </c>
      <c r="I1409" s="159">
        <f t="shared" si="787"/>
        <v>0</v>
      </c>
      <c r="J1409" s="159">
        <f t="shared" si="788"/>
        <v>0</v>
      </c>
      <c r="K1409" s="237">
        <f t="shared" si="789"/>
        <v>0</v>
      </c>
    </row>
    <row r="1410" spans="1:11" s="3" customFormat="1" ht="15" x14ac:dyDescent="0.2">
      <c r="A1410" s="72"/>
      <c r="B1410" s="155" t="s">
        <v>200</v>
      </c>
      <c r="C1410" s="155" t="s">
        <v>509</v>
      </c>
      <c r="D1410" s="124">
        <v>1</v>
      </c>
      <c r="E1410" s="238" t="s">
        <v>11</v>
      </c>
      <c r="F1410" s="116"/>
      <c r="G1410" s="116"/>
      <c r="H1410" s="241">
        <f t="shared" si="786"/>
        <v>0</v>
      </c>
      <c r="I1410" s="159">
        <f t="shared" si="787"/>
        <v>0</v>
      </c>
      <c r="J1410" s="159">
        <f t="shared" si="788"/>
        <v>0</v>
      </c>
      <c r="K1410" s="237">
        <f t="shared" si="789"/>
        <v>0</v>
      </c>
    </row>
    <row r="1411" spans="1:11" s="3" customFormat="1" ht="15" x14ac:dyDescent="0.2">
      <c r="A1411" s="72"/>
      <c r="B1411" s="155" t="s">
        <v>201</v>
      </c>
      <c r="C1411" s="155" t="s">
        <v>510</v>
      </c>
      <c r="D1411" s="124">
        <v>2</v>
      </c>
      <c r="E1411" s="238" t="s">
        <v>11</v>
      </c>
      <c r="F1411" s="116"/>
      <c r="G1411" s="116"/>
      <c r="H1411" s="241">
        <f t="shared" si="786"/>
        <v>0</v>
      </c>
      <c r="I1411" s="159">
        <f t="shared" si="787"/>
        <v>0</v>
      </c>
      <c r="J1411" s="159">
        <f t="shared" si="788"/>
        <v>0</v>
      </c>
      <c r="K1411" s="237">
        <f t="shared" si="789"/>
        <v>0</v>
      </c>
    </row>
    <row r="1412" spans="1:11" s="3" customFormat="1" ht="45" x14ac:dyDescent="0.2">
      <c r="A1412" s="72"/>
      <c r="B1412" s="155" t="s">
        <v>202</v>
      </c>
      <c r="C1412" s="155" t="s">
        <v>506</v>
      </c>
      <c r="D1412" s="124">
        <v>1</v>
      </c>
      <c r="E1412" s="238" t="s">
        <v>11</v>
      </c>
      <c r="F1412" s="116"/>
      <c r="G1412" s="116"/>
      <c r="H1412" s="241">
        <f t="shared" si="786"/>
        <v>0</v>
      </c>
      <c r="I1412" s="159">
        <f t="shared" si="787"/>
        <v>0</v>
      </c>
      <c r="J1412" s="159">
        <f t="shared" si="788"/>
        <v>0</v>
      </c>
      <c r="K1412" s="237">
        <f t="shared" si="789"/>
        <v>0</v>
      </c>
    </row>
    <row r="1413" spans="1:11" s="3" customFormat="1" ht="30" x14ac:dyDescent="0.2">
      <c r="A1413" s="72"/>
      <c r="B1413" s="155" t="s">
        <v>203</v>
      </c>
      <c r="C1413" s="155" t="s">
        <v>828</v>
      </c>
      <c r="D1413" s="124">
        <v>1</v>
      </c>
      <c r="E1413" s="238" t="s">
        <v>11</v>
      </c>
      <c r="F1413" s="116"/>
      <c r="G1413" s="116"/>
      <c r="H1413" s="241">
        <f t="shared" si="786"/>
        <v>0</v>
      </c>
      <c r="I1413" s="159">
        <f t="shared" si="787"/>
        <v>0</v>
      </c>
      <c r="J1413" s="159">
        <f t="shared" si="788"/>
        <v>0</v>
      </c>
      <c r="K1413" s="237">
        <f t="shared" si="789"/>
        <v>0</v>
      </c>
    </row>
    <row r="1414" spans="1:11" s="3" customFormat="1" ht="15" x14ac:dyDescent="0.2">
      <c r="A1414" s="72"/>
      <c r="B1414" s="155" t="s">
        <v>204</v>
      </c>
      <c r="C1414" s="155" t="s">
        <v>54</v>
      </c>
      <c r="D1414" s="124">
        <v>20</v>
      </c>
      <c r="E1414" s="238" t="s">
        <v>16</v>
      </c>
      <c r="F1414" s="116"/>
      <c r="G1414" s="116"/>
      <c r="H1414" s="241">
        <f t="shared" si="786"/>
        <v>0</v>
      </c>
      <c r="I1414" s="159">
        <f t="shared" si="787"/>
        <v>0</v>
      </c>
      <c r="J1414" s="159">
        <f t="shared" si="788"/>
        <v>0</v>
      </c>
      <c r="K1414" s="237">
        <f t="shared" si="789"/>
        <v>0</v>
      </c>
    </row>
    <row r="1415" spans="1:11" s="3" customFormat="1" ht="15" x14ac:dyDescent="0.2">
      <c r="A1415" s="72"/>
      <c r="B1415" s="155" t="s">
        <v>205</v>
      </c>
      <c r="C1415" s="155" t="s">
        <v>790</v>
      </c>
      <c r="D1415" s="124">
        <v>2</v>
      </c>
      <c r="E1415" s="238" t="s">
        <v>11</v>
      </c>
      <c r="F1415" s="116"/>
      <c r="G1415" s="116"/>
      <c r="H1415" s="241">
        <f t="shared" si="786"/>
        <v>0</v>
      </c>
      <c r="I1415" s="159">
        <f t="shared" si="787"/>
        <v>0</v>
      </c>
      <c r="J1415" s="159">
        <f t="shared" si="788"/>
        <v>0</v>
      </c>
      <c r="K1415" s="237">
        <f t="shared" si="789"/>
        <v>0</v>
      </c>
    </row>
    <row r="1416" spans="1:11" s="3" customFormat="1" ht="15" x14ac:dyDescent="0.2">
      <c r="A1416" s="72"/>
      <c r="B1416" s="155" t="s">
        <v>225</v>
      </c>
      <c r="C1416" s="155" t="s">
        <v>829</v>
      </c>
      <c r="D1416" s="124">
        <v>20</v>
      </c>
      <c r="E1416" s="238" t="s">
        <v>11</v>
      </c>
      <c r="F1416" s="116"/>
      <c r="G1416" s="74" t="s">
        <v>39</v>
      </c>
      <c r="H1416" s="241">
        <f t="shared" si="786"/>
        <v>0</v>
      </c>
      <c r="I1416" s="159">
        <f t="shared" si="787"/>
        <v>0</v>
      </c>
      <c r="J1416" s="159" t="s">
        <v>39</v>
      </c>
      <c r="K1416" s="237">
        <f t="shared" si="789"/>
        <v>0</v>
      </c>
    </row>
    <row r="1417" spans="1:11" s="3" customFormat="1" ht="15" x14ac:dyDescent="0.2">
      <c r="A1417" s="72"/>
      <c r="B1417" s="155" t="s">
        <v>233</v>
      </c>
      <c r="C1417" s="155" t="s">
        <v>830</v>
      </c>
      <c r="D1417" s="124">
        <v>25</v>
      </c>
      <c r="E1417" s="238" t="s">
        <v>11</v>
      </c>
      <c r="F1417" s="116"/>
      <c r="G1417" s="74" t="s">
        <v>39</v>
      </c>
      <c r="H1417" s="241">
        <f t="shared" si="786"/>
        <v>0</v>
      </c>
      <c r="I1417" s="159">
        <f t="shared" si="787"/>
        <v>0</v>
      </c>
      <c r="J1417" s="159" t="s">
        <v>39</v>
      </c>
      <c r="K1417" s="237">
        <f t="shared" si="789"/>
        <v>0</v>
      </c>
    </row>
    <row r="1418" spans="1:11" s="3" customFormat="1" ht="15" x14ac:dyDescent="0.2">
      <c r="A1418" s="72"/>
      <c r="B1418" s="155" t="s">
        <v>250</v>
      </c>
      <c r="C1418" s="117" t="s">
        <v>508</v>
      </c>
      <c r="D1418" s="224">
        <v>3</v>
      </c>
      <c r="E1418" s="238" t="s">
        <v>11</v>
      </c>
      <c r="F1418" s="116"/>
      <c r="G1418" s="116"/>
      <c r="H1418" s="241">
        <f t="shared" si="786"/>
        <v>0</v>
      </c>
      <c r="I1418" s="159">
        <f t="shared" ref="I1418" si="790">TRUNC(F1418*(1+$K$4),2)</f>
        <v>0</v>
      </c>
      <c r="J1418" s="159">
        <f t="shared" ref="J1418:J1419" si="791">TRUNC(G1418*(1+$K$4),2)</f>
        <v>0</v>
      </c>
      <c r="K1418" s="237">
        <f t="shared" si="789"/>
        <v>0</v>
      </c>
    </row>
    <row r="1419" spans="1:11" s="3" customFormat="1" ht="30" x14ac:dyDescent="0.2">
      <c r="A1419" s="119"/>
      <c r="B1419" s="155" t="s">
        <v>251</v>
      </c>
      <c r="C1419" s="155" t="s">
        <v>831</v>
      </c>
      <c r="D1419" s="124">
        <v>1</v>
      </c>
      <c r="E1419" s="238" t="s">
        <v>56</v>
      </c>
      <c r="F1419" s="74" t="s">
        <v>39</v>
      </c>
      <c r="G1419" s="116"/>
      <c r="H1419" s="241">
        <f t="shared" si="786"/>
        <v>0</v>
      </c>
      <c r="I1419" s="172" t="s">
        <v>39</v>
      </c>
      <c r="J1419" s="159">
        <f t="shared" si="791"/>
        <v>0</v>
      </c>
      <c r="K1419" s="237">
        <f t="shared" si="789"/>
        <v>0</v>
      </c>
    </row>
    <row r="1420" spans="1:11" s="3" customFormat="1" ht="15" x14ac:dyDescent="0.2">
      <c r="A1420" s="72"/>
      <c r="B1420" s="155" t="s">
        <v>464</v>
      </c>
      <c r="C1420" s="155" t="s">
        <v>947</v>
      </c>
      <c r="D1420" s="124"/>
      <c r="E1420" s="238"/>
      <c r="F1420" s="74"/>
      <c r="G1420" s="74"/>
      <c r="H1420" s="241"/>
      <c r="I1420" s="172"/>
      <c r="J1420" s="159"/>
      <c r="K1420" s="237"/>
    </row>
    <row r="1421" spans="1:11" s="3" customFormat="1" ht="15" x14ac:dyDescent="0.2">
      <c r="A1421" s="72"/>
      <c r="B1421" s="155" t="s">
        <v>832</v>
      </c>
      <c r="C1421" s="155" t="s">
        <v>134</v>
      </c>
      <c r="D1421" s="124">
        <v>90</v>
      </c>
      <c r="E1421" s="238" t="s">
        <v>16</v>
      </c>
      <c r="F1421" s="116"/>
      <c r="G1421" s="116"/>
      <c r="H1421" s="241">
        <f t="shared" ref="H1421:H1423" si="792">SUM(F1421,G1421)*D1421</f>
        <v>0</v>
      </c>
      <c r="I1421" s="159">
        <f t="shared" ref="I1421:I1423" si="793">TRUNC(F1421*(1+$K$4),2)</f>
        <v>0</v>
      </c>
      <c r="J1421" s="159">
        <f t="shared" ref="J1421:J1423" si="794">TRUNC(G1421*(1+$K$4),2)</f>
        <v>0</v>
      </c>
      <c r="K1421" s="237">
        <f t="shared" si="789"/>
        <v>0</v>
      </c>
    </row>
    <row r="1422" spans="1:11" s="3" customFormat="1" ht="15" x14ac:dyDescent="0.2">
      <c r="A1422" s="72"/>
      <c r="B1422" s="155" t="s">
        <v>465</v>
      </c>
      <c r="C1422" s="155" t="s">
        <v>140</v>
      </c>
      <c r="D1422" s="124">
        <v>30</v>
      </c>
      <c r="E1422" s="238" t="s">
        <v>11</v>
      </c>
      <c r="F1422" s="116"/>
      <c r="G1422" s="116"/>
      <c r="H1422" s="241">
        <f t="shared" ref="H1422" si="795">SUM(F1422,G1422)*D1422</f>
        <v>0</v>
      </c>
      <c r="I1422" s="159">
        <f t="shared" si="793"/>
        <v>0</v>
      </c>
      <c r="J1422" s="159">
        <f t="shared" si="794"/>
        <v>0</v>
      </c>
      <c r="K1422" s="237">
        <f t="shared" ref="K1422" si="796">SUM(I1422:J1422)*D1422</f>
        <v>0</v>
      </c>
    </row>
    <row r="1423" spans="1:11" s="3" customFormat="1" ht="45" x14ac:dyDescent="0.2">
      <c r="A1423" s="72"/>
      <c r="B1423" s="155" t="s">
        <v>467</v>
      </c>
      <c r="C1423" s="240" t="s">
        <v>906</v>
      </c>
      <c r="D1423" s="224">
        <v>1</v>
      </c>
      <c r="E1423" s="118" t="s">
        <v>11</v>
      </c>
      <c r="F1423" s="116"/>
      <c r="G1423" s="116"/>
      <c r="H1423" s="241">
        <f t="shared" si="792"/>
        <v>0</v>
      </c>
      <c r="I1423" s="159">
        <f t="shared" si="793"/>
        <v>0</v>
      </c>
      <c r="J1423" s="159">
        <f t="shared" si="794"/>
        <v>0</v>
      </c>
      <c r="K1423" s="237">
        <f t="shared" si="789"/>
        <v>0</v>
      </c>
    </row>
    <row r="1424" spans="1:11" s="3" customFormat="1" ht="15" x14ac:dyDescent="0.2">
      <c r="A1424" s="119"/>
      <c r="B1424" s="266">
        <v>6</v>
      </c>
      <c r="C1424" s="267" t="s">
        <v>833</v>
      </c>
      <c r="D1424" s="124"/>
      <c r="E1424" s="238"/>
      <c r="F1424" s="74"/>
      <c r="G1424" s="74"/>
      <c r="H1424" s="241"/>
      <c r="I1424" s="172"/>
      <c r="J1424" s="159"/>
      <c r="K1424" s="237"/>
    </row>
    <row r="1425" spans="1:12" s="3" customFormat="1" ht="15" x14ac:dyDescent="0.2">
      <c r="A1425" s="119"/>
      <c r="B1425" s="122" t="s">
        <v>206</v>
      </c>
      <c r="C1425" s="240" t="s">
        <v>105</v>
      </c>
      <c r="D1425" s="224">
        <v>30</v>
      </c>
      <c r="E1425" s="118" t="s">
        <v>16</v>
      </c>
      <c r="F1425" s="116"/>
      <c r="G1425" s="116"/>
      <c r="H1425" s="241">
        <f t="shared" ref="H1425:H1436" si="797">SUM(F1425,G1425)*D1425</f>
        <v>0</v>
      </c>
      <c r="I1425" s="159">
        <f t="shared" ref="I1425:I1434" si="798">TRUNC(F1425*(1+$K$4),2)</f>
        <v>0</v>
      </c>
      <c r="J1425" s="159">
        <f t="shared" ref="J1425:J1433" si="799">TRUNC(G1425*(1+$K$4),2)</f>
        <v>0</v>
      </c>
      <c r="K1425" s="237">
        <f t="shared" ref="K1425:K1436" si="800">SUM(I1425:J1425)*D1425</f>
        <v>0</v>
      </c>
    </row>
    <row r="1426" spans="1:12" s="36" customFormat="1" ht="15" x14ac:dyDescent="0.2">
      <c r="A1426" s="119"/>
      <c r="B1426" s="122" t="s">
        <v>207</v>
      </c>
      <c r="C1426" s="240" t="s">
        <v>28</v>
      </c>
      <c r="D1426" s="224">
        <v>50</v>
      </c>
      <c r="E1426" s="118" t="s">
        <v>16</v>
      </c>
      <c r="F1426" s="116"/>
      <c r="G1426" s="116"/>
      <c r="H1426" s="241">
        <v>120</v>
      </c>
      <c r="I1426" s="159">
        <f t="shared" si="798"/>
        <v>0</v>
      </c>
      <c r="J1426" s="159">
        <f t="shared" si="799"/>
        <v>0</v>
      </c>
      <c r="K1426" s="237">
        <f t="shared" si="800"/>
        <v>0</v>
      </c>
      <c r="L1426" s="16"/>
    </row>
    <row r="1427" spans="1:12" s="36" customFormat="1" ht="60" x14ac:dyDescent="0.2">
      <c r="A1427" s="119"/>
      <c r="B1427" s="122" t="s">
        <v>208</v>
      </c>
      <c r="C1427" s="240" t="s">
        <v>106</v>
      </c>
      <c r="D1427" s="224">
        <v>1</v>
      </c>
      <c r="E1427" s="118" t="s">
        <v>11</v>
      </c>
      <c r="F1427" s="116"/>
      <c r="G1427" s="116"/>
      <c r="H1427" s="241">
        <f t="shared" si="797"/>
        <v>0</v>
      </c>
      <c r="I1427" s="159">
        <f t="shared" si="798"/>
        <v>0</v>
      </c>
      <c r="J1427" s="159">
        <f t="shared" si="799"/>
        <v>0</v>
      </c>
      <c r="K1427" s="237">
        <f t="shared" si="800"/>
        <v>0</v>
      </c>
      <c r="L1427" s="16"/>
    </row>
    <row r="1428" spans="1:12" s="36" customFormat="1" ht="15" x14ac:dyDescent="0.2">
      <c r="A1428" s="119"/>
      <c r="B1428" s="122" t="s">
        <v>209</v>
      </c>
      <c r="C1428" s="240" t="s">
        <v>107</v>
      </c>
      <c r="D1428" s="224">
        <v>6</v>
      </c>
      <c r="E1428" s="118" t="s">
        <v>16</v>
      </c>
      <c r="F1428" s="116"/>
      <c r="G1428" s="116"/>
      <c r="H1428" s="241">
        <f t="shared" si="797"/>
        <v>0</v>
      </c>
      <c r="I1428" s="159">
        <f t="shared" si="798"/>
        <v>0</v>
      </c>
      <c r="J1428" s="159">
        <f t="shared" si="799"/>
        <v>0</v>
      </c>
      <c r="K1428" s="237">
        <f t="shared" si="800"/>
        <v>0</v>
      </c>
      <c r="L1428" s="16"/>
    </row>
    <row r="1429" spans="1:12" s="36" customFormat="1" ht="30" x14ac:dyDescent="0.2">
      <c r="A1429" s="119"/>
      <c r="B1429" s="122" t="s">
        <v>210</v>
      </c>
      <c r="C1429" s="240" t="s">
        <v>108</v>
      </c>
      <c r="D1429" s="224">
        <v>2</v>
      </c>
      <c r="E1429" s="118" t="s">
        <v>18</v>
      </c>
      <c r="F1429" s="116"/>
      <c r="G1429" s="116"/>
      <c r="H1429" s="241">
        <f t="shared" si="797"/>
        <v>0</v>
      </c>
      <c r="I1429" s="159">
        <f t="shared" si="798"/>
        <v>0</v>
      </c>
      <c r="J1429" s="159">
        <f t="shared" si="799"/>
        <v>0</v>
      </c>
      <c r="K1429" s="237">
        <f t="shared" si="800"/>
        <v>0</v>
      </c>
      <c r="L1429" s="16"/>
    </row>
    <row r="1430" spans="1:12" s="36" customFormat="1" ht="15" x14ac:dyDescent="0.2">
      <c r="A1430" s="119"/>
      <c r="B1430" s="122" t="s">
        <v>211</v>
      </c>
      <c r="C1430" s="240" t="s">
        <v>47</v>
      </c>
      <c r="D1430" s="224">
        <v>3</v>
      </c>
      <c r="E1430" s="118" t="s">
        <v>11</v>
      </c>
      <c r="F1430" s="116"/>
      <c r="G1430" s="116"/>
      <c r="H1430" s="241">
        <f t="shared" si="797"/>
        <v>0</v>
      </c>
      <c r="I1430" s="159">
        <f t="shared" si="798"/>
        <v>0</v>
      </c>
      <c r="J1430" s="159">
        <f t="shared" si="799"/>
        <v>0</v>
      </c>
      <c r="K1430" s="237">
        <f t="shared" si="800"/>
        <v>0</v>
      </c>
      <c r="L1430" s="16"/>
    </row>
    <row r="1431" spans="1:12" s="36" customFormat="1" ht="15" x14ac:dyDescent="0.2">
      <c r="A1431" s="119"/>
      <c r="B1431" s="122" t="s">
        <v>212</v>
      </c>
      <c r="C1431" s="240" t="s">
        <v>109</v>
      </c>
      <c r="D1431" s="224">
        <v>2</v>
      </c>
      <c r="E1431" s="118" t="s">
        <v>11</v>
      </c>
      <c r="F1431" s="116"/>
      <c r="G1431" s="116"/>
      <c r="H1431" s="241">
        <f t="shared" si="797"/>
        <v>0</v>
      </c>
      <c r="I1431" s="159">
        <f t="shared" si="798"/>
        <v>0</v>
      </c>
      <c r="J1431" s="159">
        <f t="shared" si="799"/>
        <v>0</v>
      </c>
      <c r="K1431" s="237">
        <f t="shared" si="800"/>
        <v>0</v>
      </c>
      <c r="L1431" s="16"/>
    </row>
    <row r="1432" spans="1:12" s="3" customFormat="1" ht="30" x14ac:dyDescent="0.2">
      <c r="A1432" s="119"/>
      <c r="B1432" s="122" t="s">
        <v>213</v>
      </c>
      <c r="C1432" s="240" t="s">
        <v>110</v>
      </c>
      <c r="D1432" s="224">
        <v>2</v>
      </c>
      <c r="E1432" s="118" t="s">
        <v>11</v>
      </c>
      <c r="F1432" s="116"/>
      <c r="G1432" s="116"/>
      <c r="H1432" s="241">
        <f t="shared" si="797"/>
        <v>0</v>
      </c>
      <c r="I1432" s="159">
        <f t="shared" si="798"/>
        <v>0</v>
      </c>
      <c r="J1432" s="159">
        <f t="shared" si="799"/>
        <v>0</v>
      </c>
      <c r="K1432" s="237">
        <f t="shared" si="800"/>
        <v>0</v>
      </c>
    </row>
    <row r="1433" spans="1:12" s="3" customFormat="1" ht="15" x14ac:dyDescent="0.2">
      <c r="A1433" s="119"/>
      <c r="B1433" s="122" t="s">
        <v>214</v>
      </c>
      <c r="C1433" s="240" t="s">
        <v>54</v>
      </c>
      <c r="D1433" s="224">
        <v>30</v>
      </c>
      <c r="E1433" s="118" t="s">
        <v>16</v>
      </c>
      <c r="F1433" s="116"/>
      <c r="G1433" s="116"/>
      <c r="H1433" s="241">
        <f t="shared" si="797"/>
        <v>0</v>
      </c>
      <c r="I1433" s="159">
        <f t="shared" si="798"/>
        <v>0</v>
      </c>
      <c r="J1433" s="159">
        <f t="shared" si="799"/>
        <v>0</v>
      </c>
      <c r="K1433" s="237">
        <f t="shared" si="800"/>
        <v>0</v>
      </c>
    </row>
    <row r="1434" spans="1:12" s="3" customFormat="1" ht="15" x14ac:dyDescent="0.2">
      <c r="A1434" s="119"/>
      <c r="B1434" s="122" t="s">
        <v>215</v>
      </c>
      <c r="C1434" s="240" t="s">
        <v>111</v>
      </c>
      <c r="D1434" s="224">
        <v>6</v>
      </c>
      <c r="E1434" s="118" t="s">
        <v>11</v>
      </c>
      <c r="F1434" s="116"/>
      <c r="G1434" s="74" t="s">
        <v>39</v>
      </c>
      <c r="H1434" s="241">
        <f t="shared" si="797"/>
        <v>0</v>
      </c>
      <c r="I1434" s="159">
        <f t="shared" si="798"/>
        <v>0</v>
      </c>
      <c r="J1434" s="159" t="s">
        <v>39</v>
      </c>
      <c r="K1434" s="237">
        <f t="shared" si="800"/>
        <v>0</v>
      </c>
    </row>
    <row r="1435" spans="1:12" s="3" customFormat="1" ht="15" x14ac:dyDescent="0.2">
      <c r="A1435" s="119"/>
      <c r="B1435" s="122" t="s">
        <v>216</v>
      </c>
      <c r="C1435" s="240" t="s">
        <v>112</v>
      </c>
      <c r="D1435" s="224">
        <v>2</v>
      </c>
      <c r="E1435" s="118" t="s">
        <v>11</v>
      </c>
      <c r="F1435" s="116"/>
      <c r="G1435" s="116"/>
      <c r="H1435" s="241">
        <v>56</v>
      </c>
      <c r="I1435" s="159">
        <f t="shared" ref="I1435" si="801">TRUNC(F1435*(1+$K$4),2)</f>
        <v>0</v>
      </c>
      <c r="J1435" s="159">
        <f t="shared" ref="J1435:J1436" si="802">TRUNC(G1435*(1+$K$4),2)</f>
        <v>0</v>
      </c>
      <c r="K1435" s="237">
        <f t="shared" si="800"/>
        <v>0</v>
      </c>
    </row>
    <row r="1436" spans="1:12" s="3" customFormat="1" ht="30" x14ac:dyDescent="0.2">
      <c r="A1436" s="119"/>
      <c r="B1436" s="122" t="s">
        <v>217</v>
      </c>
      <c r="C1436" s="240" t="s">
        <v>55</v>
      </c>
      <c r="D1436" s="224">
        <v>1</v>
      </c>
      <c r="E1436" s="118" t="s">
        <v>56</v>
      </c>
      <c r="F1436" s="74" t="s">
        <v>39</v>
      </c>
      <c r="G1436" s="116"/>
      <c r="H1436" s="241">
        <f t="shared" si="797"/>
        <v>0</v>
      </c>
      <c r="I1436" s="179" t="s">
        <v>39</v>
      </c>
      <c r="J1436" s="159">
        <f t="shared" si="802"/>
        <v>0</v>
      </c>
      <c r="K1436" s="237">
        <f t="shared" si="800"/>
        <v>0</v>
      </c>
    </row>
    <row r="1437" spans="1:12" s="3" customFormat="1" ht="15" x14ac:dyDescent="0.2">
      <c r="A1437" s="119"/>
      <c r="B1437" s="266">
        <v>7</v>
      </c>
      <c r="C1437" s="267" t="s">
        <v>65</v>
      </c>
      <c r="D1437" s="124"/>
      <c r="E1437" s="238"/>
      <c r="F1437" s="74"/>
      <c r="G1437" s="74"/>
      <c r="H1437" s="241"/>
      <c r="I1437" s="172"/>
      <c r="J1437" s="159"/>
      <c r="K1437" s="237"/>
    </row>
    <row r="1438" spans="1:12" s="3" customFormat="1" ht="45" x14ac:dyDescent="0.2">
      <c r="A1438" s="119"/>
      <c r="B1438" s="122" t="s">
        <v>77</v>
      </c>
      <c r="C1438" s="117" t="s">
        <v>495</v>
      </c>
      <c r="D1438" s="224">
        <v>1</v>
      </c>
      <c r="E1438" s="118" t="s">
        <v>11</v>
      </c>
      <c r="F1438" s="116"/>
      <c r="G1438" s="116"/>
      <c r="H1438" s="241">
        <f t="shared" ref="H1438" si="803">SUM(F1438:G1438)*D1438</f>
        <v>0</v>
      </c>
      <c r="I1438" s="159">
        <f t="shared" ref="I1438" si="804">TRUNC(F1438*(1+$K$4),2)</f>
        <v>0</v>
      </c>
      <c r="J1438" s="159">
        <f t="shared" ref="J1438" si="805">TRUNC(G1438*(1+$K$4),2)</f>
        <v>0</v>
      </c>
      <c r="K1438" s="237">
        <f t="shared" ref="K1438" si="806">SUM(I1438:J1438)*D1438</f>
        <v>0</v>
      </c>
    </row>
    <row r="1439" spans="1:12" s="3" customFormat="1" ht="15" x14ac:dyDescent="0.2">
      <c r="A1439" s="119"/>
      <c r="B1439" s="122" t="s">
        <v>78</v>
      </c>
      <c r="C1439" s="117" t="s">
        <v>496</v>
      </c>
      <c r="D1439" s="224"/>
      <c r="E1439" s="238"/>
      <c r="F1439" s="74"/>
      <c r="G1439" s="74"/>
      <c r="H1439" s="241"/>
      <c r="I1439" s="172"/>
      <c r="J1439" s="159"/>
      <c r="K1439" s="237"/>
    </row>
    <row r="1440" spans="1:12" s="3" customFormat="1" ht="15" x14ac:dyDescent="0.2">
      <c r="A1440" s="119"/>
      <c r="B1440" s="122" t="s">
        <v>834</v>
      </c>
      <c r="C1440" s="117" t="s">
        <v>497</v>
      </c>
      <c r="D1440" s="224">
        <v>25</v>
      </c>
      <c r="E1440" s="118" t="s">
        <v>11</v>
      </c>
      <c r="F1440" s="116"/>
      <c r="G1440" s="116"/>
      <c r="H1440" s="241">
        <f t="shared" ref="H1440:H1441" si="807">SUM(F1440:G1440)*D1440</f>
        <v>0</v>
      </c>
      <c r="I1440" s="159">
        <f t="shared" ref="I1440:I1441" si="808">TRUNC(F1440*(1+$K$4),2)</f>
        <v>0</v>
      </c>
      <c r="J1440" s="159">
        <f t="shared" ref="J1440:J1441" si="809">TRUNC(G1440*(1+$K$4),2)</f>
        <v>0</v>
      </c>
      <c r="K1440" s="237">
        <f t="shared" ref="K1440:K1444" si="810">SUM(I1440:J1440)*D1440</f>
        <v>0</v>
      </c>
    </row>
    <row r="1441" spans="1:97" s="3" customFormat="1" ht="15" x14ac:dyDescent="0.2">
      <c r="A1441" s="119"/>
      <c r="B1441" s="122" t="s">
        <v>835</v>
      </c>
      <c r="C1441" s="117" t="s">
        <v>645</v>
      </c>
      <c r="D1441" s="224">
        <v>4</v>
      </c>
      <c r="E1441" s="118" t="s">
        <v>11</v>
      </c>
      <c r="F1441" s="116"/>
      <c r="G1441" s="116"/>
      <c r="H1441" s="241">
        <f t="shared" si="807"/>
        <v>0</v>
      </c>
      <c r="I1441" s="159">
        <f t="shared" si="808"/>
        <v>0</v>
      </c>
      <c r="J1441" s="159">
        <f t="shared" si="809"/>
        <v>0</v>
      </c>
      <c r="K1441" s="237">
        <f t="shared" si="810"/>
        <v>0</v>
      </c>
    </row>
    <row r="1442" spans="1:97" s="3" customFormat="1" ht="15" x14ac:dyDescent="0.2">
      <c r="A1442" s="119"/>
      <c r="B1442" s="122" t="s">
        <v>80</v>
      </c>
      <c r="C1442" s="117" t="s">
        <v>498</v>
      </c>
      <c r="D1442" s="224"/>
      <c r="E1442" s="238"/>
      <c r="F1442" s="74"/>
      <c r="G1442" s="74"/>
      <c r="H1442" s="241"/>
      <c r="I1442" s="172"/>
      <c r="J1442" s="159"/>
      <c r="K1442" s="237"/>
    </row>
    <row r="1443" spans="1:97" s="3" customFormat="1" ht="15" x14ac:dyDescent="0.2">
      <c r="A1443" s="119"/>
      <c r="B1443" s="122" t="s">
        <v>836</v>
      </c>
      <c r="C1443" s="117" t="s">
        <v>647</v>
      </c>
      <c r="D1443" s="224">
        <v>4</v>
      </c>
      <c r="E1443" s="118" t="s">
        <v>11</v>
      </c>
      <c r="F1443" s="116"/>
      <c r="G1443" s="116"/>
      <c r="H1443" s="241">
        <f t="shared" ref="H1443" si="811">SUM(F1443:G1443)*D1443</f>
        <v>0</v>
      </c>
      <c r="I1443" s="159">
        <f t="shared" ref="I1443:I1444" si="812">TRUNC(F1443*(1+$K$4),2)</f>
        <v>0</v>
      </c>
      <c r="J1443" s="159">
        <f t="shared" ref="J1443:J1444" si="813">TRUNC(G1443*(1+$K$4),2)</f>
        <v>0</v>
      </c>
      <c r="K1443" s="237">
        <f t="shared" si="810"/>
        <v>0</v>
      </c>
    </row>
    <row r="1444" spans="1:97" s="36" customFormat="1" ht="30" x14ac:dyDescent="0.2">
      <c r="A1444" s="119"/>
      <c r="B1444" s="122" t="s">
        <v>82</v>
      </c>
      <c r="C1444" s="117" t="s">
        <v>837</v>
      </c>
      <c r="D1444" s="224">
        <v>3</v>
      </c>
      <c r="E1444" s="118" t="s">
        <v>11</v>
      </c>
      <c r="F1444" s="116"/>
      <c r="G1444" s="116"/>
      <c r="H1444" s="241">
        <f t="shared" ref="H1444" si="814">SUM(F1444:G1444)*D1444</f>
        <v>0</v>
      </c>
      <c r="I1444" s="159">
        <f t="shared" si="812"/>
        <v>0</v>
      </c>
      <c r="J1444" s="159">
        <f t="shared" si="813"/>
        <v>0</v>
      </c>
      <c r="K1444" s="237">
        <f t="shared" si="810"/>
        <v>0</v>
      </c>
      <c r="L1444" s="16"/>
    </row>
    <row r="1445" spans="1:97" s="36" customFormat="1" ht="15" x14ac:dyDescent="0.2">
      <c r="A1445" s="119"/>
      <c r="B1445" s="122" t="s">
        <v>84</v>
      </c>
      <c r="C1445" s="240" t="s">
        <v>542</v>
      </c>
      <c r="D1445" s="124"/>
      <c r="E1445" s="238" t="s">
        <v>130</v>
      </c>
      <c r="F1445" s="74"/>
      <c r="G1445" s="74"/>
      <c r="H1445" s="241"/>
      <c r="I1445" s="172"/>
      <c r="J1445" s="159"/>
      <c r="K1445" s="237"/>
      <c r="L1445" s="16"/>
    </row>
    <row r="1446" spans="1:97" s="36" customFormat="1" ht="15" x14ac:dyDescent="0.2">
      <c r="A1446" s="72"/>
      <c r="B1446" s="155" t="s">
        <v>838</v>
      </c>
      <c r="C1446" s="240" t="s">
        <v>544</v>
      </c>
      <c r="D1446" s="124">
        <v>1</v>
      </c>
      <c r="E1446" s="238" t="s">
        <v>11</v>
      </c>
      <c r="F1446" s="116"/>
      <c r="G1446" s="116"/>
      <c r="H1446" s="241">
        <f t="shared" ref="H1446:H1449" si="815">SUM(F1446:G1446)*D1446</f>
        <v>0</v>
      </c>
      <c r="I1446" s="159">
        <f t="shared" ref="I1446:I1449" si="816">TRUNC(F1446*(1+$K$4),2)</f>
        <v>0</v>
      </c>
      <c r="J1446" s="159">
        <f t="shared" ref="J1446:J1449" si="817">TRUNC(G1446*(1+$K$4),2)</f>
        <v>0</v>
      </c>
      <c r="K1446" s="237">
        <f t="shared" ref="K1446:K1464" si="818">SUM(I1446:J1446)*D1446</f>
        <v>0</v>
      </c>
      <c r="L1446" s="16"/>
    </row>
    <row r="1447" spans="1:97" s="3" customFormat="1" ht="15" x14ac:dyDescent="0.2">
      <c r="A1447" s="72"/>
      <c r="B1447" s="155" t="s">
        <v>839</v>
      </c>
      <c r="C1447" s="240" t="s">
        <v>546</v>
      </c>
      <c r="D1447" s="124">
        <v>4</v>
      </c>
      <c r="E1447" s="238" t="s">
        <v>11</v>
      </c>
      <c r="F1447" s="116"/>
      <c r="G1447" s="116"/>
      <c r="H1447" s="241">
        <f t="shared" si="815"/>
        <v>0</v>
      </c>
      <c r="I1447" s="159">
        <f t="shared" si="816"/>
        <v>0</v>
      </c>
      <c r="J1447" s="159">
        <f t="shared" si="817"/>
        <v>0</v>
      </c>
      <c r="K1447" s="237">
        <f t="shared" si="818"/>
        <v>0</v>
      </c>
    </row>
    <row r="1448" spans="1:97" s="3" customFormat="1" ht="15" x14ac:dyDescent="0.2">
      <c r="A1448" s="72"/>
      <c r="B1448" s="155" t="s">
        <v>840</v>
      </c>
      <c r="C1448" s="240" t="s">
        <v>548</v>
      </c>
      <c r="D1448" s="124">
        <v>4</v>
      </c>
      <c r="E1448" s="238" t="s">
        <v>11</v>
      </c>
      <c r="F1448" s="116"/>
      <c r="G1448" s="116"/>
      <c r="H1448" s="241">
        <f t="shared" si="815"/>
        <v>0</v>
      </c>
      <c r="I1448" s="159">
        <f t="shared" si="816"/>
        <v>0</v>
      </c>
      <c r="J1448" s="159">
        <f t="shared" si="817"/>
        <v>0</v>
      </c>
      <c r="K1448" s="237">
        <f t="shared" si="818"/>
        <v>0</v>
      </c>
    </row>
    <row r="1449" spans="1:97" s="3" customFormat="1" ht="15" x14ac:dyDescent="0.2">
      <c r="A1449" s="72"/>
      <c r="B1449" s="155" t="s">
        <v>841</v>
      </c>
      <c r="C1449" s="240" t="s">
        <v>550</v>
      </c>
      <c r="D1449" s="124">
        <v>4</v>
      </c>
      <c r="E1449" s="238" t="s">
        <v>11</v>
      </c>
      <c r="F1449" s="116"/>
      <c r="G1449" s="116"/>
      <c r="H1449" s="241">
        <f t="shared" si="815"/>
        <v>0</v>
      </c>
      <c r="I1449" s="159">
        <f t="shared" si="816"/>
        <v>0</v>
      </c>
      <c r="J1449" s="159">
        <f t="shared" si="817"/>
        <v>0</v>
      </c>
      <c r="K1449" s="237">
        <f t="shared" si="818"/>
        <v>0</v>
      </c>
    </row>
    <row r="1450" spans="1:97" s="3" customFormat="1" ht="15" x14ac:dyDescent="0.2">
      <c r="A1450" s="72"/>
      <c r="B1450" s="155" t="s">
        <v>86</v>
      </c>
      <c r="C1450" s="240" t="s">
        <v>553</v>
      </c>
      <c r="D1450" s="124"/>
      <c r="E1450" s="238" t="s">
        <v>130</v>
      </c>
      <c r="F1450" s="74"/>
      <c r="G1450" s="74"/>
      <c r="H1450" s="241"/>
      <c r="I1450" s="172"/>
      <c r="J1450" s="159"/>
      <c r="K1450" s="237"/>
      <c r="L1450"/>
    </row>
    <row r="1451" spans="1:97" s="3" customFormat="1" ht="15" x14ac:dyDescent="0.2">
      <c r="A1451" s="72"/>
      <c r="B1451" s="155" t="s">
        <v>842</v>
      </c>
      <c r="C1451" s="240" t="s">
        <v>617</v>
      </c>
      <c r="D1451" s="124">
        <v>1</v>
      </c>
      <c r="E1451" s="238" t="s">
        <v>11</v>
      </c>
      <c r="F1451" s="116"/>
      <c r="G1451" s="116"/>
      <c r="H1451" s="241">
        <f t="shared" ref="H1451:H1453" si="819">SUM(F1451:G1451)*D1451</f>
        <v>0</v>
      </c>
      <c r="I1451" s="159">
        <f t="shared" ref="I1451:I1455" si="820">TRUNC(F1451*(1+$K$4),2)</f>
        <v>0</v>
      </c>
      <c r="J1451" s="159">
        <f t="shared" ref="J1451:J1458" si="821">TRUNC(G1451*(1+$K$4),2)</f>
        <v>0</v>
      </c>
      <c r="K1451" s="237">
        <f t="shared" si="818"/>
        <v>0</v>
      </c>
      <c r="L1451"/>
    </row>
    <row r="1452" spans="1:97" s="3" customFormat="1" ht="15" x14ac:dyDescent="0.2">
      <c r="A1452" s="72"/>
      <c r="B1452" s="155" t="s">
        <v>843</v>
      </c>
      <c r="C1452" s="240" t="s">
        <v>557</v>
      </c>
      <c r="D1452" s="124">
        <v>2</v>
      </c>
      <c r="E1452" s="238" t="s">
        <v>11</v>
      </c>
      <c r="F1452" s="116"/>
      <c r="G1452" s="116"/>
      <c r="H1452" s="241">
        <f t="shared" si="819"/>
        <v>0</v>
      </c>
      <c r="I1452" s="159">
        <f t="shared" si="820"/>
        <v>0</v>
      </c>
      <c r="J1452" s="159">
        <f t="shared" si="821"/>
        <v>0</v>
      </c>
      <c r="K1452" s="237">
        <f t="shared" si="818"/>
        <v>0</v>
      </c>
      <c r="L1452"/>
    </row>
    <row r="1453" spans="1:97" s="29" customFormat="1" ht="15" x14ac:dyDescent="0.2">
      <c r="A1453" s="72"/>
      <c r="B1453" s="155" t="s">
        <v>844</v>
      </c>
      <c r="C1453" s="240" t="s">
        <v>620</v>
      </c>
      <c r="D1453" s="124">
        <v>2</v>
      </c>
      <c r="E1453" s="238" t="s">
        <v>11</v>
      </c>
      <c r="F1453" s="116"/>
      <c r="G1453" s="116"/>
      <c r="H1453" s="241">
        <f t="shared" si="819"/>
        <v>0</v>
      </c>
      <c r="I1453" s="159">
        <f t="shared" si="820"/>
        <v>0</v>
      </c>
      <c r="J1453" s="159">
        <f t="shared" si="821"/>
        <v>0</v>
      </c>
      <c r="K1453" s="237">
        <f t="shared" si="818"/>
        <v>0</v>
      </c>
      <c r="L1453" s="21"/>
      <c r="M1453" s="30"/>
      <c r="N1453" s="26"/>
      <c r="O1453" s="26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21"/>
      <c r="BB1453" s="21"/>
      <c r="BC1453" s="21"/>
      <c r="BD1453" s="21"/>
      <c r="BE1453" s="21"/>
      <c r="BF1453" s="21"/>
      <c r="BG1453" s="21"/>
      <c r="BH1453" s="21"/>
      <c r="BI1453" s="21"/>
      <c r="BJ1453" s="21"/>
      <c r="BK1453" s="21"/>
      <c r="BL1453" s="21"/>
      <c r="BM1453" s="21"/>
      <c r="BN1453" s="21"/>
      <c r="BO1453" s="21"/>
      <c r="BP1453" s="21"/>
      <c r="BQ1453" s="21"/>
      <c r="BR1453" s="21"/>
      <c r="BS1453" s="21"/>
      <c r="BT1453" s="21"/>
      <c r="BU1453" s="21"/>
      <c r="BV1453" s="21"/>
      <c r="BW1453" s="21"/>
      <c r="BX1453" s="21"/>
      <c r="BY1453" s="21"/>
      <c r="BZ1453" s="21"/>
      <c r="CA1453" s="21"/>
      <c r="CB1453" s="21"/>
      <c r="CC1453" s="21"/>
      <c r="CD1453" s="21"/>
      <c r="CE1453" s="21"/>
      <c r="CF1453" s="21"/>
      <c r="CG1453" s="21"/>
      <c r="CH1453" s="21"/>
      <c r="CI1453" s="21"/>
      <c r="CJ1453" s="21"/>
      <c r="CK1453" s="21"/>
      <c r="CL1453" s="21"/>
      <c r="CM1453" s="21"/>
      <c r="CN1453" s="21"/>
      <c r="CO1453" s="21"/>
      <c r="CP1453" s="21"/>
      <c r="CQ1453" s="21"/>
      <c r="CR1453" s="21"/>
      <c r="CS1453" s="21"/>
    </row>
    <row r="1454" spans="1:97" s="31" customFormat="1" ht="15.75" x14ac:dyDescent="0.25">
      <c r="A1454" s="72"/>
      <c r="B1454" s="155" t="s">
        <v>88</v>
      </c>
      <c r="C1454" s="240" t="s">
        <v>579</v>
      </c>
      <c r="D1454" s="124">
        <v>4</v>
      </c>
      <c r="E1454" s="238" t="s">
        <v>11</v>
      </c>
      <c r="F1454" s="116"/>
      <c r="G1454" s="116"/>
      <c r="H1454" s="241">
        <f t="shared" ref="H1454:H1459" si="822">(F1454+G1454)*D1454</f>
        <v>0</v>
      </c>
      <c r="I1454" s="159">
        <f t="shared" si="820"/>
        <v>0</v>
      </c>
      <c r="J1454" s="159">
        <f t="shared" si="821"/>
        <v>0</v>
      </c>
      <c r="K1454" s="237">
        <f t="shared" si="818"/>
        <v>0</v>
      </c>
      <c r="M1454" s="33"/>
    </row>
    <row r="1455" spans="1:97" s="23" customFormat="1" ht="15" x14ac:dyDescent="0.2">
      <c r="A1455" s="72"/>
      <c r="B1455" s="155" t="s">
        <v>90</v>
      </c>
      <c r="C1455" s="117" t="s">
        <v>66</v>
      </c>
      <c r="D1455" s="224">
        <v>80</v>
      </c>
      <c r="E1455" s="118" t="s">
        <v>18</v>
      </c>
      <c r="F1455" s="116"/>
      <c r="G1455" s="116"/>
      <c r="H1455" s="241">
        <f t="shared" ref="H1455:H1458" si="823">SUM(F1455,G1455)*D1455</f>
        <v>0</v>
      </c>
      <c r="I1455" s="159">
        <f t="shared" si="820"/>
        <v>0</v>
      </c>
      <c r="J1455" s="159">
        <f t="shared" si="821"/>
        <v>0</v>
      </c>
      <c r="K1455" s="237">
        <f t="shared" si="818"/>
        <v>0</v>
      </c>
      <c r="L1455" s="21"/>
      <c r="M1455" s="22"/>
    </row>
    <row r="1456" spans="1:97" s="23" customFormat="1" ht="30" x14ac:dyDescent="0.2">
      <c r="A1456" s="119"/>
      <c r="B1456" s="155" t="s">
        <v>92</v>
      </c>
      <c r="C1456" s="117" t="s">
        <v>125</v>
      </c>
      <c r="D1456" s="124">
        <v>25</v>
      </c>
      <c r="E1456" s="238" t="s">
        <v>11</v>
      </c>
      <c r="F1456" s="74" t="s">
        <v>39</v>
      </c>
      <c r="G1456" s="116"/>
      <c r="H1456" s="241">
        <f t="shared" si="823"/>
        <v>0</v>
      </c>
      <c r="I1456" s="172" t="s">
        <v>39</v>
      </c>
      <c r="J1456" s="159">
        <f t="shared" si="821"/>
        <v>0</v>
      </c>
      <c r="K1456" s="237">
        <f t="shared" si="818"/>
        <v>0</v>
      </c>
      <c r="L1456" s="21"/>
      <c r="M1456" s="22"/>
    </row>
    <row r="1457" spans="1:13" s="21" customFormat="1" ht="15" x14ac:dyDescent="0.2">
      <c r="A1457" s="119"/>
      <c r="B1457" s="155" t="s">
        <v>94</v>
      </c>
      <c r="C1457" s="117" t="s">
        <v>845</v>
      </c>
      <c r="D1457" s="124">
        <v>1</v>
      </c>
      <c r="E1457" s="238" t="s">
        <v>458</v>
      </c>
      <c r="F1457" s="74" t="s">
        <v>39</v>
      </c>
      <c r="G1457" s="116"/>
      <c r="H1457" s="241">
        <f t="shared" si="823"/>
        <v>0</v>
      </c>
      <c r="I1457" s="172" t="s">
        <v>39</v>
      </c>
      <c r="J1457" s="159">
        <f t="shared" si="821"/>
        <v>0</v>
      </c>
      <c r="K1457" s="237">
        <f t="shared" si="818"/>
        <v>0</v>
      </c>
      <c r="M1457" s="24"/>
    </row>
    <row r="1458" spans="1:13" s="21" customFormat="1" ht="15" x14ac:dyDescent="0.2">
      <c r="A1458" s="119"/>
      <c r="B1458" s="155" t="s">
        <v>96</v>
      </c>
      <c r="C1458" s="117" t="s">
        <v>846</v>
      </c>
      <c r="D1458" s="124">
        <v>1</v>
      </c>
      <c r="E1458" s="238" t="s">
        <v>458</v>
      </c>
      <c r="F1458" s="74" t="s">
        <v>39</v>
      </c>
      <c r="G1458" s="116"/>
      <c r="H1458" s="241">
        <f t="shared" si="823"/>
        <v>0</v>
      </c>
      <c r="I1458" s="172" t="s">
        <v>39</v>
      </c>
      <c r="J1458" s="159">
        <f t="shared" si="821"/>
        <v>0</v>
      </c>
      <c r="K1458" s="237">
        <f t="shared" si="818"/>
        <v>0</v>
      </c>
    </row>
    <row r="1459" spans="1:13" s="21" customFormat="1" ht="30" x14ac:dyDescent="0.2">
      <c r="A1459" s="119"/>
      <c r="B1459" s="155" t="s">
        <v>98</v>
      </c>
      <c r="C1459" s="240" t="s">
        <v>580</v>
      </c>
      <c r="D1459" s="124">
        <v>1</v>
      </c>
      <c r="E1459" s="238" t="s">
        <v>458</v>
      </c>
      <c r="F1459" s="116"/>
      <c r="G1459" s="116"/>
      <c r="H1459" s="241">
        <f t="shared" si="822"/>
        <v>0</v>
      </c>
      <c r="I1459" s="159">
        <f t="shared" ref="I1459:I1460" si="824">TRUNC(F1459*(1+$K$4),2)</f>
        <v>0</v>
      </c>
      <c r="J1459" s="159">
        <f t="shared" ref="J1459:J1461" si="825">TRUNC(G1459*(1+$K$4),2)</f>
        <v>0</v>
      </c>
      <c r="K1459" s="237">
        <f t="shared" si="818"/>
        <v>0</v>
      </c>
    </row>
    <row r="1460" spans="1:13" s="21" customFormat="1" ht="30" x14ac:dyDescent="0.2">
      <c r="A1460" s="72"/>
      <c r="B1460" s="155" t="s">
        <v>100</v>
      </c>
      <c r="C1460" s="240" t="s">
        <v>196</v>
      </c>
      <c r="D1460" s="124">
        <v>90</v>
      </c>
      <c r="E1460" s="238" t="s">
        <v>11</v>
      </c>
      <c r="F1460" s="116"/>
      <c r="G1460" s="116"/>
      <c r="H1460" s="241">
        <f t="shared" ref="H1460" si="826">SUM(F1460,G1460)*D1460</f>
        <v>0</v>
      </c>
      <c r="I1460" s="159">
        <f t="shared" si="824"/>
        <v>0</v>
      </c>
      <c r="J1460" s="159">
        <f t="shared" si="825"/>
        <v>0</v>
      </c>
      <c r="K1460" s="237">
        <f t="shared" si="818"/>
        <v>0</v>
      </c>
    </row>
    <row r="1461" spans="1:13" s="21" customFormat="1" ht="15" x14ac:dyDescent="0.2">
      <c r="A1461" s="72"/>
      <c r="B1461" s="155" t="s">
        <v>252</v>
      </c>
      <c r="C1461" s="117" t="s">
        <v>121</v>
      </c>
      <c r="D1461" s="124">
        <v>1</v>
      </c>
      <c r="E1461" s="238" t="s">
        <v>11</v>
      </c>
      <c r="F1461" s="74" t="s">
        <v>39</v>
      </c>
      <c r="G1461" s="116"/>
      <c r="H1461" s="241">
        <f t="shared" ref="H1461:H1463" si="827">SUM(F1461:G1461)*D1461</f>
        <v>0</v>
      </c>
      <c r="I1461" s="179" t="s">
        <v>39</v>
      </c>
      <c r="J1461" s="159">
        <f t="shared" si="825"/>
        <v>0</v>
      </c>
      <c r="K1461" s="237">
        <f t="shared" si="818"/>
        <v>0</v>
      </c>
    </row>
    <row r="1462" spans="1:13" s="21" customFormat="1" ht="15" x14ac:dyDescent="0.2">
      <c r="A1462" s="119"/>
      <c r="B1462" s="155" t="s">
        <v>253</v>
      </c>
      <c r="C1462" s="117" t="s">
        <v>581</v>
      </c>
      <c r="D1462" s="124">
        <v>6</v>
      </c>
      <c r="E1462" s="238" t="s">
        <v>11</v>
      </c>
      <c r="F1462" s="116"/>
      <c r="G1462" s="116"/>
      <c r="H1462" s="241">
        <f t="shared" si="827"/>
        <v>0</v>
      </c>
      <c r="I1462" s="159">
        <f t="shared" ref="I1462:I1463" si="828">TRUNC(F1462*(1+$K$4),2)</f>
        <v>0</v>
      </c>
      <c r="J1462" s="159">
        <f t="shared" ref="J1462:J1464" si="829">TRUNC(G1462*(1+$K$4),2)</f>
        <v>0</v>
      </c>
      <c r="K1462" s="237">
        <f t="shared" si="818"/>
        <v>0</v>
      </c>
    </row>
    <row r="1463" spans="1:13" s="21" customFormat="1" ht="15" x14ac:dyDescent="0.2">
      <c r="A1463" s="119"/>
      <c r="B1463" s="155" t="s">
        <v>254</v>
      </c>
      <c r="C1463" s="117" t="s">
        <v>847</v>
      </c>
      <c r="D1463" s="124">
        <v>30</v>
      </c>
      <c r="E1463" s="238" t="s">
        <v>16</v>
      </c>
      <c r="F1463" s="116"/>
      <c r="G1463" s="116"/>
      <c r="H1463" s="241">
        <f t="shared" si="827"/>
        <v>0</v>
      </c>
      <c r="I1463" s="159">
        <f t="shared" si="828"/>
        <v>0</v>
      </c>
      <c r="J1463" s="159">
        <f t="shared" si="829"/>
        <v>0</v>
      </c>
      <c r="K1463" s="237">
        <f t="shared" si="818"/>
        <v>0</v>
      </c>
    </row>
    <row r="1464" spans="1:13" s="21" customFormat="1" ht="15" x14ac:dyDescent="0.2">
      <c r="A1464" s="126"/>
      <c r="B1464" s="210" t="s">
        <v>848</v>
      </c>
      <c r="C1464" s="189" t="s">
        <v>849</v>
      </c>
      <c r="D1464" s="124">
        <v>1</v>
      </c>
      <c r="E1464" s="238" t="s">
        <v>458</v>
      </c>
      <c r="F1464" s="246" t="s">
        <v>39</v>
      </c>
      <c r="G1464" s="128"/>
      <c r="H1464" s="265">
        <f t="shared" ref="H1464" si="830">SUM(F1464:G1464)*D1464</f>
        <v>0</v>
      </c>
      <c r="I1464" s="268" t="s">
        <v>39</v>
      </c>
      <c r="J1464" s="159">
        <f t="shared" si="829"/>
        <v>0</v>
      </c>
      <c r="K1464" s="247">
        <f t="shared" si="818"/>
        <v>0</v>
      </c>
    </row>
    <row r="1465" spans="1:13" s="21" customFormat="1" ht="15.75" thickBot="1" x14ac:dyDescent="0.25">
      <c r="A1465" s="129"/>
      <c r="B1465" s="130"/>
      <c r="C1465" s="131" t="s">
        <v>913</v>
      </c>
      <c r="D1465" s="132"/>
      <c r="E1465" s="131"/>
      <c r="F1465" s="133">
        <f>SUMPRODUCT(D1332:D1464,F1332:F1464)</f>
        <v>0</v>
      </c>
      <c r="G1465" s="133">
        <f>SUMPRODUCT(D1332:D1464,G1332:G1464)</f>
        <v>0</v>
      </c>
      <c r="H1465" s="134">
        <f>SUM(H1332:H1464)</f>
        <v>176</v>
      </c>
      <c r="I1465" s="133">
        <f>SUMPRODUCT(D1332:D1464,I1332:I1464)</f>
        <v>0</v>
      </c>
      <c r="J1465" s="133">
        <f>SUMPRODUCT(D1332:D1464,J1332:J1464)</f>
        <v>0</v>
      </c>
      <c r="K1465" s="134">
        <f>SUM(K1332:K1464)</f>
        <v>0</v>
      </c>
    </row>
    <row r="1466" spans="1:13" s="21" customFormat="1" ht="15.75" thickBot="1" x14ac:dyDescent="0.25">
      <c r="A1466" s="211"/>
      <c r="B1466" s="212"/>
      <c r="C1466" s="213" t="s">
        <v>928</v>
      </c>
      <c r="D1466" s="214"/>
      <c r="E1466" s="213"/>
      <c r="F1466" s="215">
        <f>SUM(F1465,F1330)</f>
        <v>0</v>
      </c>
      <c r="G1466" s="215">
        <f t="shared" ref="G1466:H1466" si="831">SUM(G1465,G1330)</f>
        <v>0</v>
      </c>
      <c r="H1466" s="215">
        <f t="shared" si="831"/>
        <v>2051</v>
      </c>
      <c r="I1466" s="215">
        <f>SUM(I1465,I1330)</f>
        <v>0</v>
      </c>
      <c r="J1466" s="215">
        <f>SUM(J1465,J1330)</f>
        <v>0</v>
      </c>
      <c r="K1466" s="216">
        <f>SUM(K1465,K1330)</f>
        <v>0</v>
      </c>
    </row>
    <row r="1467" spans="1:13" s="21" customFormat="1" ht="15" x14ac:dyDescent="0.2">
      <c r="A1467" s="51">
        <v>7</v>
      </c>
      <c r="B1467" s="52"/>
      <c r="C1467" s="293" t="s">
        <v>1062</v>
      </c>
      <c r="D1467" s="294"/>
      <c r="E1467" s="294"/>
      <c r="F1467" s="294"/>
      <c r="G1467" s="294"/>
      <c r="H1467" s="295"/>
      <c r="I1467" s="53"/>
      <c r="J1467" s="53"/>
      <c r="K1467" s="54"/>
    </row>
    <row r="1468" spans="1:13" s="21" customFormat="1" ht="15" x14ac:dyDescent="0.2">
      <c r="A1468" s="190"/>
      <c r="B1468" s="191" t="s">
        <v>284</v>
      </c>
      <c r="C1468" s="192" t="s">
        <v>907</v>
      </c>
      <c r="D1468" s="193"/>
      <c r="E1468" s="192"/>
      <c r="F1468" s="194"/>
      <c r="G1468" s="195"/>
      <c r="H1468" s="196"/>
      <c r="I1468" s="97"/>
      <c r="J1468" s="63"/>
      <c r="K1468" s="64"/>
    </row>
    <row r="1469" spans="1:13" s="21" customFormat="1" ht="15" x14ac:dyDescent="0.2">
      <c r="A1469" s="119"/>
      <c r="B1469" s="266" t="s">
        <v>286</v>
      </c>
      <c r="C1469" s="267" t="s">
        <v>287</v>
      </c>
      <c r="D1469" s="124"/>
      <c r="E1469" s="238"/>
      <c r="F1469" s="74"/>
      <c r="G1469" s="74"/>
      <c r="H1469" s="241"/>
      <c r="I1469" s="172"/>
      <c r="J1469" s="159"/>
      <c r="K1469" s="237"/>
    </row>
    <row r="1470" spans="1:13" s="21" customFormat="1" ht="15" x14ac:dyDescent="0.2">
      <c r="A1470" s="72"/>
      <c r="B1470" s="223" t="s">
        <v>10</v>
      </c>
      <c r="C1470" s="73" t="s">
        <v>850</v>
      </c>
      <c r="D1470" s="224">
        <v>30</v>
      </c>
      <c r="E1470" s="225" t="s">
        <v>289</v>
      </c>
      <c r="F1470" s="74" t="s">
        <v>39</v>
      </c>
      <c r="G1470" s="75"/>
      <c r="H1470" s="76">
        <f t="shared" ref="H1470:H1479" si="832">SUM(F1470,G1470)*D1470</f>
        <v>0</v>
      </c>
      <c r="I1470" s="172" t="s">
        <v>39</v>
      </c>
      <c r="J1470" s="159">
        <f t="shared" ref="J1470:J1479" si="833">TRUNC(G1470*(1+$K$4),2)</f>
        <v>0</v>
      </c>
      <c r="K1470" s="237">
        <f t="shared" ref="K1470:K1479" si="834">SUM(I1470:J1470)*D1470</f>
        <v>0</v>
      </c>
    </row>
    <row r="1471" spans="1:13" s="21" customFormat="1" ht="30" x14ac:dyDescent="0.2">
      <c r="A1471" s="72"/>
      <c r="B1471" s="223" t="s">
        <v>12</v>
      </c>
      <c r="C1471" s="73" t="s">
        <v>1050</v>
      </c>
      <c r="D1471" s="224">
        <v>15</v>
      </c>
      <c r="E1471" s="225" t="s">
        <v>289</v>
      </c>
      <c r="F1471" s="74" t="s">
        <v>39</v>
      </c>
      <c r="G1471" s="75"/>
      <c r="H1471" s="76">
        <f>SUM(F1471,G1471)*D1471</f>
        <v>0</v>
      </c>
      <c r="I1471" s="172" t="s">
        <v>39</v>
      </c>
      <c r="J1471" s="159">
        <f t="shared" si="833"/>
        <v>0</v>
      </c>
      <c r="K1471" s="237">
        <f t="shared" si="834"/>
        <v>0</v>
      </c>
    </row>
    <row r="1472" spans="1:13" s="21" customFormat="1" ht="30" x14ac:dyDescent="0.2">
      <c r="A1472" s="72"/>
      <c r="B1472" s="223" t="s">
        <v>72</v>
      </c>
      <c r="C1472" s="73" t="s">
        <v>851</v>
      </c>
      <c r="D1472" s="224">
        <v>84</v>
      </c>
      <c r="E1472" s="225" t="s">
        <v>11</v>
      </c>
      <c r="F1472" s="74" t="s">
        <v>39</v>
      </c>
      <c r="G1472" s="75"/>
      <c r="H1472" s="76">
        <f t="shared" si="832"/>
        <v>0</v>
      </c>
      <c r="I1472" s="172" t="s">
        <v>39</v>
      </c>
      <c r="J1472" s="159">
        <f t="shared" si="833"/>
        <v>0</v>
      </c>
      <c r="K1472" s="237">
        <f t="shared" si="834"/>
        <v>0</v>
      </c>
    </row>
    <row r="1473" spans="1:12" s="21" customFormat="1" ht="15" x14ac:dyDescent="0.2">
      <c r="A1473" s="72"/>
      <c r="B1473" s="223" t="s">
        <v>129</v>
      </c>
      <c r="C1473" s="73" t="s">
        <v>852</v>
      </c>
      <c r="D1473" s="224">
        <v>4</v>
      </c>
      <c r="E1473" s="225" t="s">
        <v>289</v>
      </c>
      <c r="F1473" s="74" t="s">
        <v>39</v>
      </c>
      <c r="G1473" s="75"/>
      <c r="H1473" s="76">
        <f t="shared" si="832"/>
        <v>0</v>
      </c>
      <c r="I1473" s="172" t="s">
        <v>39</v>
      </c>
      <c r="J1473" s="159">
        <f t="shared" si="833"/>
        <v>0</v>
      </c>
      <c r="K1473" s="237">
        <f t="shared" si="834"/>
        <v>0</v>
      </c>
    </row>
    <row r="1474" spans="1:12" s="21" customFormat="1" ht="15" x14ac:dyDescent="0.2">
      <c r="A1474" s="72"/>
      <c r="B1474" s="223" t="s">
        <v>128</v>
      </c>
      <c r="C1474" s="73" t="s">
        <v>853</v>
      </c>
      <c r="D1474" s="224">
        <v>8</v>
      </c>
      <c r="E1474" s="225" t="s">
        <v>289</v>
      </c>
      <c r="F1474" s="74" t="s">
        <v>39</v>
      </c>
      <c r="G1474" s="75"/>
      <c r="H1474" s="76">
        <f t="shared" si="832"/>
        <v>0</v>
      </c>
      <c r="I1474" s="172" t="s">
        <v>39</v>
      </c>
      <c r="J1474" s="159">
        <f t="shared" si="833"/>
        <v>0</v>
      </c>
      <c r="K1474" s="237">
        <f t="shared" si="834"/>
        <v>0</v>
      </c>
    </row>
    <row r="1475" spans="1:12" s="21" customFormat="1" ht="15" x14ac:dyDescent="0.2">
      <c r="A1475" s="72"/>
      <c r="B1475" s="223" t="s">
        <v>131</v>
      </c>
      <c r="C1475" s="73" t="s">
        <v>854</v>
      </c>
      <c r="D1475" s="224">
        <v>1</v>
      </c>
      <c r="E1475" s="225" t="s">
        <v>11</v>
      </c>
      <c r="F1475" s="74" t="s">
        <v>39</v>
      </c>
      <c r="G1475" s="75"/>
      <c r="H1475" s="76">
        <f t="shared" si="832"/>
        <v>0</v>
      </c>
      <c r="I1475" s="172" t="s">
        <v>39</v>
      </c>
      <c r="J1475" s="159">
        <f t="shared" si="833"/>
        <v>0</v>
      </c>
      <c r="K1475" s="237">
        <f t="shared" si="834"/>
        <v>0</v>
      </c>
    </row>
    <row r="1476" spans="1:12" s="21" customFormat="1" ht="30" x14ac:dyDescent="0.2">
      <c r="A1476" s="72"/>
      <c r="B1476" s="223" t="s">
        <v>165</v>
      </c>
      <c r="C1476" s="73" t="s">
        <v>855</v>
      </c>
      <c r="D1476" s="224">
        <v>11</v>
      </c>
      <c r="E1476" s="225" t="s">
        <v>289</v>
      </c>
      <c r="F1476" s="74" t="s">
        <v>39</v>
      </c>
      <c r="G1476" s="75"/>
      <c r="H1476" s="76">
        <f t="shared" si="832"/>
        <v>0</v>
      </c>
      <c r="I1476" s="172" t="s">
        <v>39</v>
      </c>
      <c r="J1476" s="159">
        <f t="shared" si="833"/>
        <v>0</v>
      </c>
      <c r="K1476" s="237">
        <f t="shared" si="834"/>
        <v>0</v>
      </c>
    </row>
    <row r="1477" spans="1:12" s="21" customFormat="1" ht="30" x14ac:dyDescent="0.2">
      <c r="A1477" s="72"/>
      <c r="B1477" s="223" t="s">
        <v>166</v>
      </c>
      <c r="C1477" s="73" t="s">
        <v>974</v>
      </c>
      <c r="D1477" s="224">
        <v>40</v>
      </c>
      <c r="E1477" s="225" t="s">
        <v>296</v>
      </c>
      <c r="F1477" s="74" t="s">
        <v>39</v>
      </c>
      <c r="G1477" s="75"/>
      <c r="H1477" s="76">
        <f t="shared" si="832"/>
        <v>0</v>
      </c>
      <c r="I1477" s="172" t="s">
        <v>39</v>
      </c>
      <c r="J1477" s="159">
        <f t="shared" si="833"/>
        <v>0</v>
      </c>
      <c r="K1477" s="237">
        <f t="shared" si="834"/>
        <v>0</v>
      </c>
    </row>
    <row r="1478" spans="1:12" s="21" customFormat="1" ht="15" x14ac:dyDescent="0.2">
      <c r="A1478" s="72"/>
      <c r="B1478" s="223" t="s">
        <v>167</v>
      </c>
      <c r="C1478" s="73" t="s">
        <v>1052</v>
      </c>
      <c r="D1478" s="224">
        <v>40</v>
      </c>
      <c r="E1478" s="225" t="s">
        <v>296</v>
      </c>
      <c r="F1478" s="74" t="s">
        <v>39</v>
      </c>
      <c r="G1478" s="75"/>
      <c r="H1478" s="76">
        <f t="shared" si="832"/>
        <v>0</v>
      </c>
      <c r="I1478" s="172" t="s">
        <v>39</v>
      </c>
      <c r="J1478" s="159">
        <f t="shared" si="833"/>
        <v>0</v>
      </c>
      <c r="K1478" s="237">
        <f t="shared" si="834"/>
        <v>0</v>
      </c>
    </row>
    <row r="1479" spans="1:12" s="21" customFormat="1" ht="30" x14ac:dyDescent="0.2">
      <c r="A1479" s="72"/>
      <c r="B1479" s="223" t="s">
        <v>137</v>
      </c>
      <c r="C1479" s="73" t="s">
        <v>1051</v>
      </c>
      <c r="D1479" s="224">
        <v>1</v>
      </c>
      <c r="E1479" s="225" t="s">
        <v>11</v>
      </c>
      <c r="F1479" s="74" t="s">
        <v>39</v>
      </c>
      <c r="G1479" s="75"/>
      <c r="H1479" s="76">
        <f t="shared" si="832"/>
        <v>0</v>
      </c>
      <c r="I1479" s="172" t="s">
        <v>39</v>
      </c>
      <c r="J1479" s="159">
        <f t="shared" si="833"/>
        <v>0</v>
      </c>
      <c r="K1479" s="237">
        <f t="shared" si="834"/>
        <v>0</v>
      </c>
      <c r="L1479" s="25"/>
    </row>
    <row r="1480" spans="1:12" s="21" customFormat="1" ht="15" x14ac:dyDescent="0.2">
      <c r="A1480" s="119"/>
      <c r="B1480" s="266" t="s">
        <v>298</v>
      </c>
      <c r="C1480" s="267" t="s">
        <v>299</v>
      </c>
      <c r="D1480" s="124"/>
      <c r="E1480" s="238"/>
      <c r="F1480" s="74"/>
      <c r="G1480" s="74"/>
      <c r="H1480" s="241"/>
      <c r="I1480" s="172"/>
      <c r="J1480" s="159"/>
      <c r="K1480" s="237"/>
    </row>
    <row r="1481" spans="1:12" s="21" customFormat="1" ht="45" x14ac:dyDescent="0.2">
      <c r="A1481" s="72"/>
      <c r="B1481" s="223" t="s">
        <v>14</v>
      </c>
      <c r="C1481" s="120" t="s">
        <v>856</v>
      </c>
      <c r="D1481" s="224">
        <v>17</v>
      </c>
      <c r="E1481" s="225" t="s">
        <v>289</v>
      </c>
      <c r="F1481" s="75"/>
      <c r="G1481" s="75"/>
      <c r="H1481" s="76">
        <f>SUM(F1481,G1481)*D1481</f>
        <v>0</v>
      </c>
      <c r="I1481" s="159">
        <f t="shared" ref="I1481" si="835">TRUNC(F1481*(1+$K$4),2)</f>
        <v>0</v>
      </c>
      <c r="J1481" s="159">
        <f t="shared" ref="J1481" si="836">TRUNC(G1481*(1+$K$4),2)</f>
        <v>0</v>
      </c>
      <c r="K1481" s="237">
        <f t="shared" ref="K1481" si="837">SUM(I1481:J1481)*D1481</f>
        <v>0</v>
      </c>
    </row>
    <row r="1482" spans="1:12" s="21" customFormat="1" ht="15" x14ac:dyDescent="0.2">
      <c r="A1482" s="119"/>
      <c r="B1482" s="266" t="s">
        <v>303</v>
      </c>
      <c r="C1482" s="267" t="s">
        <v>304</v>
      </c>
      <c r="D1482" s="124"/>
      <c r="E1482" s="238"/>
      <c r="F1482" s="74"/>
      <c r="G1482" s="74"/>
      <c r="H1482" s="241"/>
      <c r="I1482" s="172"/>
      <c r="J1482" s="159"/>
      <c r="K1482" s="237"/>
      <c r="L1482" s="24"/>
    </row>
    <row r="1483" spans="1:12" s="21" customFormat="1" ht="15" x14ac:dyDescent="0.2">
      <c r="A1483" s="72"/>
      <c r="B1483" s="223" t="s">
        <v>26</v>
      </c>
      <c r="C1483" s="73" t="s">
        <v>673</v>
      </c>
      <c r="D1483" s="77"/>
      <c r="E1483" s="73"/>
      <c r="F1483" s="78"/>
      <c r="G1483" s="79"/>
      <c r="H1483" s="80"/>
      <c r="I1483" s="139"/>
      <c r="J1483" s="82"/>
      <c r="K1483" s="76"/>
    </row>
    <row r="1484" spans="1:12" s="21" customFormat="1" ht="30" x14ac:dyDescent="0.2">
      <c r="A1484" s="72"/>
      <c r="B1484" s="223" t="s">
        <v>857</v>
      </c>
      <c r="C1484" s="73" t="s">
        <v>1020</v>
      </c>
      <c r="D1484" s="224">
        <v>4</v>
      </c>
      <c r="E1484" s="225" t="s">
        <v>296</v>
      </c>
      <c r="F1484" s="75"/>
      <c r="G1484" s="75"/>
      <c r="H1484" s="76">
        <f t="shared" ref="H1484:H1489" si="838">SUM(F1484,G1484)*D1484</f>
        <v>0</v>
      </c>
      <c r="I1484" s="159">
        <f t="shared" ref="I1484:I1489" si="839">TRUNC(F1484*(1+$K$4),2)</f>
        <v>0</v>
      </c>
      <c r="J1484" s="159">
        <f t="shared" ref="J1484:J1489" si="840">TRUNC(G1484*(1+$K$4),2)</f>
        <v>0</v>
      </c>
      <c r="K1484" s="237">
        <f t="shared" ref="K1484:K1489" si="841">SUM(I1484:J1484)*D1484</f>
        <v>0</v>
      </c>
    </row>
    <row r="1485" spans="1:12" s="21" customFormat="1" ht="30" x14ac:dyDescent="0.2">
      <c r="A1485" s="72"/>
      <c r="B1485" s="223" t="s">
        <v>858</v>
      </c>
      <c r="C1485" s="73" t="s">
        <v>1021</v>
      </c>
      <c r="D1485" s="224">
        <v>35</v>
      </c>
      <c r="E1485" s="225" t="s">
        <v>289</v>
      </c>
      <c r="F1485" s="75"/>
      <c r="G1485" s="75"/>
      <c r="H1485" s="76">
        <f t="shared" si="838"/>
        <v>0</v>
      </c>
      <c r="I1485" s="159">
        <f t="shared" si="839"/>
        <v>0</v>
      </c>
      <c r="J1485" s="159">
        <f t="shared" si="840"/>
        <v>0</v>
      </c>
      <c r="K1485" s="237">
        <f t="shared" si="841"/>
        <v>0</v>
      </c>
    </row>
    <row r="1486" spans="1:12" s="21" customFormat="1" ht="30" x14ac:dyDescent="0.2">
      <c r="A1486" s="72"/>
      <c r="B1486" s="223" t="s">
        <v>859</v>
      </c>
      <c r="C1486" s="73" t="s">
        <v>1022</v>
      </c>
      <c r="D1486" s="224">
        <v>5</v>
      </c>
      <c r="E1486" s="225" t="s">
        <v>860</v>
      </c>
      <c r="F1486" s="75"/>
      <c r="G1486" s="75"/>
      <c r="H1486" s="76">
        <f t="shared" si="838"/>
        <v>0</v>
      </c>
      <c r="I1486" s="159">
        <f t="shared" si="839"/>
        <v>0</v>
      </c>
      <c r="J1486" s="159">
        <f t="shared" si="840"/>
        <v>0</v>
      </c>
      <c r="K1486" s="237">
        <f t="shared" si="841"/>
        <v>0</v>
      </c>
    </row>
    <row r="1487" spans="1:12" s="21" customFormat="1" ht="30" x14ac:dyDescent="0.2">
      <c r="A1487" s="72"/>
      <c r="B1487" s="223" t="s">
        <v>861</v>
      </c>
      <c r="C1487" s="73" t="s">
        <v>975</v>
      </c>
      <c r="D1487" s="224">
        <v>43</v>
      </c>
      <c r="E1487" s="225" t="s">
        <v>11</v>
      </c>
      <c r="F1487" s="75"/>
      <c r="G1487" s="75"/>
      <c r="H1487" s="76">
        <f t="shared" si="838"/>
        <v>0</v>
      </c>
      <c r="I1487" s="159">
        <f t="shared" si="839"/>
        <v>0</v>
      </c>
      <c r="J1487" s="159">
        <f t="shared" si="840"/>
        <v>0</v>
      </c>
      <c r="K1487" s="237">
        <f t="shared" si="841"/>
        <v>0</v>
      </c>
    </row>
    <row r="1488" spans="1:12" s="21" customFormat="1" ht="30" x14ac:dyDescent="0.2">
      <c r="A1488" s="72"/>
      <c r="B1488" s="223" t="s">
        <v>862</v>
      </c>
      <c r="C1488" s="73" t="s">
        <v>976</v>
      </c>
      <c r="D1488" s="224">
        <v>60</v>
      </c>
      <c r="E1488" s="225" t="s">
        <v>11</v>
      </c>
      <c r="F1488" s="75"/>
      <c r="G1488" s="75"/>
      <c r="H1488" s="76">
        <f t="shared" si="838"/>
        <v>0</v>
      </c>
      <c r="I1488" s="159">
        <f t="shared" si="839"/>
        <v>0</v>
      </c>
      <c r="J1488" s="159">
        <f t="shared" si="840"/>
        <v>0</v>
      </c>
      <c r="K1488" s="237">
        <f t="shared" si="841"/>
        <v>0</v>
      </c>
    </row>
    <row r="1489" spans="1:14" s="21" customFormat="1" ht="30" x14ac:dyDescent="0.2">
      <c r="A1489" s="72"/>
      <c r="B1489" s="223" t="s">
        <v>27</v>
      </c>
      <c r="C1489" s="73" t="s">
        <v>590</v>
      </c>
      <c r="D1489" s="224">
        <v>6</v>
      </c>
      <c r="E1489" s="225" t="s">
        <v>289</v>
      </c>
      <c r="F1489" s="75"/>
      <c r="G1489" s="75"/>
      <c r="H1489" s="76">
        <f t="shared" si="838"/>
        <v>0</v>
      </c>
      <c r="I1489" s="159">
        <f t="shared" si="839"/>
        <v>0</v>
      </c>
      <c r="J1489" s="159">
        <f t="shared" si="840"/>
        <v>0</v>
      </c>
      <c r="K1489" s="237">
        <f t="shared" si="841"/>
        <v>0</v>
      </c>
    </row>
    <row r="1490" spans="1:14" s="21" customFormat="1" ht="15" x14ac:dyDescent="0.2">
      <c r="A1490" s="119"/>
      <c r="B1490" s="266" t="s">
        <v>305</v>
      </c>
      <c r="C1490" s="267" t="s">
        <v>306</v>
      </c>
      <c r="D1490" s="124"/>
      <c r="E1490" s="238"/>
      <c r="F1490" s="74"/>
      <c r="G1490" s="74"/>
      <c r="H1490" s="241"/>
      <c r="I1490" s="172"/>
      <c r="J1490" s="159"/>
      <c r="K1490" s="237"/>
    </row>
    <row r="1491" spans="1:14" s="21" customFormat="1" ht="15" x14ac:dyDescent="0.2">
      <c r="A1491" s="72"/>
      <c r="B1491" s="223" t="s">
        <v>43</v>
      </c>
      <c r="C1491" s="73" t="s">
        <v>307</v>
      </c>
      <c r="D1491" s="224">
        <v>20</v>
      </c>
      <c r="E1491" s="225" t="s">
        <v>289</v>
      </c>
      <c r="F1491" s="75"/>
      <c r="G1491" s="75"/>
      <c r="H1491" s="76">
        <f>SUM(F1491,G1491)*D1491</f>
        <v>0</v>
      </c>
      <c r="I1491" s="159">
        <f t="shared" ref="I1491" si="842">TRUNC(F1491*(1+$K$4),2)</f>
        <v>0</v>
      </c>
      <c r="J1491" s="159">
        <f t="shared" ref="J1491" si="843">TRUNC(G1491*(1+$K$4),2)</f>
        <v>0</v>
      </c>
      <c r="K1491" s="237">
        <f t="shared" ref="K1491" si="844">SUM(I1491:J1491)*D1491</f>
        <v>0</v>
      </c>
      <c r="L1491" s="24"/>
    </row>
    <row r="1492" spans="1:14" s="21" customFormat="1" ht="15" x14ac:dyDescent="0.2">
      <c r="A1492" s="119"/>
      <c r="B1492" s="266" t="s">
        <v>308</v>
      </c>
      <c r="C1492" s="267" t="s">
        <v>309</v>
      </c>
      <c r="D1492" s="124"/>
      <c r="E1492" s="238"/>
      <c r="F1492" s="74"/>
      <c r="G1492" s="74"/>
      <c r="H1492" s="241"/>
      <c r="I1492" s="172"/>
      <c r="J1492" s="159"/>
      <c r="K1492" s="237"/>
    </row>
    <row r="1493" spans="1:14" s="21" customFormat="1" ht="15" x14ac:dyDescent="0.2">
      <c r="A1493" s="72"/>
      <c r="B1493" s="223" t="s">
        <v>57</v>
      </c>
      <c r="C1493" s="73" t="s">
        <v>863</v>
      </c>
      <c r="D1493" s="224">
        <v>40</v>
      </c>
      <c r="E1493" s="225" t="s">
        <v>289</v>
      </c>
      <c r="F1493" s="75"/>
      <c r="G1493" s="75"/>
      <c r="H1493" s="76">
        <f t="shared" ref="H1493" si="845">SUM(F1493,G1493)*D1493</f>
        <v>0</v>
      </c>
      <c r="I1493" s="159">
        <f t="shared" ref="I1493" si="846">TRUNC(F1493*(1+$K$4),2)</f>
        <v>0</v>
      </c>
      <c r="J1493" s="159">
        <f t="shared" ref="J1493" si="847">TRUNC(G1493*(1+$K$4),2)</f>
        <v>0</v>
      </c>
      <c r="K1493" s="237">
        <f t="shared" ref="K1493" si="848">SUM(I1493:J1493)*D1493</f>
        <v>0</v>
      </c>
    </row>
    <row r="1494" spans="1:14" s="21" customFormat="1" ht="15" x14ac:dyDescent="0.2">
      <c r="A1494" s="119"/>
      <c r="B1494" s="266" t="s">
        <v>312</v>
      </c>
      <c r="C1494" s="267" t="s">
        <v>313</v>
      </c>
      <c r="D1494" s="124"/>
      <c r="E1494" s="238"/>
      <c r="F1494" s="74"/>
      <c r="G1494" s="74"/>
      <c r="H1494" s="241"/>
      <c r="I1494" s="172"/>
      <c r="J1494" s="159"/>
      <c r="K1494" s="237"/>
    </row>
    <row r="1495" spans="1:14" s="21" customFormat="1" ht="15" x14ac:dyDescent="0.2">
      <c r="A1495" s="72"/>
      <c r="B1495" s="223" t="s">
        <v>206</v>
      </c>
      <c r="C1495" s="73" t="s">
        <v>314</v>
      </c>
      <c r="D1495" s="77"/>
      <c r="E1495" s="73"/>
      <c r="F1495" s="78"/>
      <c r="G1495" s="79"/>
      <c r="H1495" s="80"/>
      <c r="I1495" s="139"/>
      <c r="J1495" s="82"/>
      <c r="K1495" s="76"/>
    </row>
    <row r="1496" spans="1:14" s="21" customFormat="1" ht="30" x14ac:dyDescent="0.2">
      <c r="A1496" s="72"/>
      <c r="B1496" s="223" t="s">
        <v>315</v>
      </c>
      <c r="C1496" s="73" t="s">
        <v>977</v>
      </c>
      <c r="D1496" s="224">
        <v>1</v>
      </c>
      <c r="E1496" s="225" t="s">
        <v>395</v>
      </c>
      <c r="F1496" s="75"/>
      <c r="G1496" s="75"/>
      <c r="H1496" s="83">
        <f>SUM(F1496,G1496)*D1496</f>
        <v>0</v>
      </c>
      <c r="I1496" s="159">
        <f t="shared" ref="I1496" si="849">TRUNC(F1496*(1+$K$4),2)</f>
        <v>0</v>
      </c>
      <c r="J1496" s="159">
        <f t="shared" ref="J1496" si="850">TRUNC(G1496*(1+$K$4),2)</f>
        <v>0</v>
      </c>
      <c r="K1496" s="237">
        <f t="shared" ref="K1496" si="851">SUM(I1496:J1496)*D1496</f>
        <v>0</v>
      </c>
    </row>
    <row r="1497" spans="1:14" s="21" customFormat="1" ht="15" x14ac:dyDescent="0.2">
      <c r="A1497" s="72"/>
      <c r="B1497" s="223" t="s">
        <v>207</v>
      </c>
      <c r="C1497" s="73" t="s">
        <v>864</v>
      </c>
      <c r="D1497" s="224"/>
      <c r="E1497" s="225"/>
      <c r="F1497" s="82"/>
      <c r="G1497" s="82"/>
      <c r="H1497" s="83"/>
      <c r="I1497" s="172"/>
      <c r="J1497" s="159"/>
      <c r="K1497" s="237"/>
    </row>
    <row r="1498" spans="1:14" s="21" customFormat="1" ht="30" x14ac:dyDescent="0.2">
      <c r="A1498" s="72"/>
      <c r="B1498" s="223" t="s">
        <v>318</v>
      </c>
      <c r="C1498" s="73" t="s">
        <v>1024</v>
      </c>
      <c r="D1498" s="224">
        <v>2</v>
      </c>
      <c r="E1498" s="225" t="s">
        <v>458</v>
      </c>
      <c r="F1498" s="75"/>
      <c r="G1498" s="75"/>
      <c r="H1498" s="83">
        <f>SUM(F1498,G1498)*D1498</f>
        <v>0</v>
      </c>
      <c r="I1498" s="159">
        <f t="shared" ref="I1498:I1500" si="852">TRUNC(F1498*(1+$K$4),2)</f>
        <v>0</v>
      </c>
      <c r="J1498" s="159">
        <f t="shared" ref="J1498:J1500" si="853">TRUNC(G1498*(1+$K$4),2)</f>
        <v>0</v>
      </c>
      <c r="K1498" s="237">
        <f t="shared" ref="K1498:K1504" si="854">SUM(I1498:J1498)*D1498</f>
        <v>0</v>
      </c>
    </row>
    <row r="1499" spans="1:14" s="23" customFormat="1" ht="30" x14ac:dyDescent="0.2">
      <c r="A1499" s="72"/>
      <c r="B1499" s="223" t="s">
        <v>320</v>
      </c>
      <c r="C1499" s="73" t="s">
        <v>1025</v>
      </c>
      <c r="D1499" s="224">
        <v>2</v>
      </c>
      <c r="E1499" s="225" t="s">
        <v>11</v>
      </c>
      <c r="F1499" s="75"/>
      <c r="G1499" s="75"/>
      <c r="H1499" s="83">
        <f>SUM(F1499,G1499)*D1499</f>
        <v>0</v>
      </c>
      <c r="I1499" s="159">
        <f t="shared" si="852"/>
        <v>0</v>
      </c>
      <c r="J1499" s="159">
        <f t="shared" si="853"/>
        <v>0</v>
      </c>
      <c r="K1499" s="237">
        <f t="shared" si="854"/>
        <v>0</v>
      </c>
      <c r="L1499" s="21"/>
      <c r="M1499" s="21"/>
      <c r="N1499" s="21"/>
    </row>
    <row r="1500" spans="1:14" s="21" customFormat="1" ht="30" x14ac:dyDescent="0.2">
      <c r="A1500" s="72"/>
      <c r="B1500" s="223" t="s">
        <v>322</v>
      </c>
      <c r="C1500" s="73" t="s">
        <v>1026</v>
      </c>
      <c r="D1500" s="224">
        <v>5</v>
      </c>
      <c r="E1500" s="225" t="s">
        <v>289</v>
      </c>
      <c r="F1500" s="75"/>
      <c r="G1500" s="75"/>
      <c r="H1500" s="83">
        <f>SUM(F1500,G1500)*D1500</f>
        <v>0</v>
      </c>
      <c r="I1500" s="159">
        <f t="shared" si="852"/>
        <v>0</v>
      </c>
      <c r="J1500" s="159">
        <f t="shared" si="853"/>
        <v>0</v>
      </c>
      <c r="K1500" s="237">
        <f t="shared" si="854"/>
        <v>0</v>
      </c>
    </row>
    <row r="1501" spans="1:14" s="21" customFormat="1" ht="15" x14ac:dyDescent="0.2">
      <c r="A1501" s="72"/>
      <c r="B1501" s="223" t="s">
        <v>208</v>
      </c>
      <c r="C1501" s="73" t="s">
        <v>317</v>
      </c>
      <c r="D1501" s="224"/>
      <c r="E1501" s="225"/>
      <c r="F1501" s="82"/>
      <c r="G1501" s="82"/>
      <c r="H1501" s="76"/>
      <c r="I1501" s="172"/>
      <c r="J1501" s="159"/>
      <c r="K1501" s="237"/>
    </row>
    <row r="1502" spans="1:14" s="21" customFormat="1" ht="30" x14ac:dyDescent="0.2">
      <c r="A1502" s="72"/>
      <c r="B1502" s="223" t="s">
        <v>398</v>
      </c>
      <c r="C1502" s="73" t="s">
        <v>978</v>
      </c>
      <c r="D1502" s="224">
        <v>13</v>
      </c>
      <c r="E1502" s="225" t="s">
        <v>289</v>
      </c>
      <c r="F1502" s="75"/>
      <c r="G1502" s="75"/>
      <c r="H1502" s="83">
        <f>SUM(F1502,G1502)*D1502</f>
        <v>0</v>
      </c>
      <c r="I1502" s="159">
        <f t="shared" ref="I1502" si="855">TRUNC(F1502*(1+$K$4),2)</f>
        <v>0</v>
      </c>
      <c r="J1502" s="159">
        <f t="shared" ref="J1502" si="856">TRUNC(G1502*(1+$K$4),2)</f>
        <v>0</v>
      </c>
      <c r="K1502" s="237">
        <f t="shared" si="854"/>
        <v>0</v>
      </c>
    </row>
    <row r="1503" spans="1:14" s="21" customFormat="1" ht="15" x14ac:dyDescent="0.2">
      <c r="A1503" s="72"/>
      <c r="B1503" s="223" t="s">
        <v>209</v>
      </c>
      <c r="C1503" s="73" t="s">
        <v>321</v>
      </c>
      <c r="D1503" s="224"/>
      <c r="E1503" s="225"/>
      <c r="F1503" s="82"/>
      <c r="G1503" s="82"/>
      <c r="H1503" s="83"/>
      <c r="I1503" s="172"/>
      <c r="J1503" s="159"/>
      <c r="K1503" s="237"/>
    </row>
    <row r="1504" spans="1:14" s="21" customFormat="1" ht="15" x14ac:dyDescent="0.2">
      <c r="A1504" s="72"/>
      <c r="B1504" s="223" t="s">
        <v>592</v>
      </c>
      <c r="C1504" s="73" t="s">
        <v>979</v>
      </c>
      <c r="D1504" s="224">
        <v>1</v>
      </c>
      <c r="E1504" s="225" t="s">
        <v>395</v>
      </c>
      <c r="F1504" s="75"/>
      <c r="G1504" s="75"/>
      <c r="H1504" s="76">
        <f>SUM(F1504,G1504)*D1504</f>
        <v>0</v>
      </c>
      <c r="I1504" s="159">
        <f t="shared" ref="I1504" si="857">TRUNC(F1504*(1+$K$4),2)</f>
        <v>0</v>
      </c>
      <c r="J1504" s="159">
        <f t="shared" ref="J1504" si="858">TRUNC(G1504*(1+$K$4),2)</f>
        <v>0</v>
      </c>
      <c r="K1504" s="237">
        <f t="shared" si="854"/>
        <v>0</v>
      </c>
    </row>
    <row r="1505" spans="1:14" s="21" customFormat="1" ht="15" x14ac:dyDescent="0.2">
      <c r="A1505" s="119"/>
      <c r="B1505" s="266" t="s">
        <v>324</v>
      </c>
      <c r="C1505" s="267" t="s">
        <v>325</v>
      </c>
      <c r="D1505" s="124"/>
      <c r="E1505" s="238"/>
      <c r="F1505" s="74"/>
      <c r="G1505" s="74"/>
      <c r="H1505" s="241"/>
      <c r="I1505" s="172"/>
      <c r="J1505" s="159"/>
      <c r="K1505" s="237"/>
    </row>
    <row r="1506" spans="1:14" s="21" customFormat="1" ht="15" x14ac:dyDescent="0.2">
      <c r="A1506" s="72"/>
      <c r="B1506" s="223" t="s">
        <v>77</v>
      </c>
      <c r="C1506" s="73" t="s">
        <v>865</v>
      </c>
      <c r="D1506" s="224">
        <v>40</v>
      </c>
      <c r="E1506" s="225" t="s">
        <v>289</v>
      </c>
      <c r="F1506" s="75"/>
      <c r="G1506" s="75"/>
      <c r="H1506" s="76">
        <f>SUM(F1506,G1506)*D1506</f>
        <v>0</v>
      </c>
      <c r="I1506" s="159">
        <f t="shared" ref="I1506:I1509" si="859">TRUNC(F1506*(1+$K$4),2)</f>
        <v>0</v>
      </c>
      <c r="J1506" s="159">
        <f t="shared" ref="J1506:J1509" si="860">TRUNC(G1506*(1+$K$4),2)</f>
        <v>0</v>
      </c>
      <c r="K1506" s="237">
        <f t="shared" ref="K1506:K1509" si="861">SUM(I1506:J1506)*D1506</f>
        <v>0</v>
      </c>
    </row>
    <row r="1507" spans="1:14" s="21" customFormat="1" ht="30" x14ac:dyDescent="0.2">
      <c r="A1507" s="72"/>
      <c r="B1507" s="223" t="s">
        <v>78</v>
      </c>
      <c r="C1507" s="73" t="s">
        <v>326</v>
      </c>
      <c r="D1507" s="224">
        <v>209</v>
      </c>
      <c r="E1507" s="225" t="s">
        <v>289</v>
      </c>
      <c r="F1507" s="75"/>
      <c r="G1507" s="75"/>
      <c r="H1507" s="76">
        <f>SUM(F1507,G1507)*D1507</f>
        <v>0</v>
      </c>
      <c r="I1507" s="159">
        <f t="shared" si="859"/>
        <v>0</v>
      </c>
      <c r="J1507" s="159">
        <f t="shared" si="860"/>
        <v>0</v>
      </c>
      <c r="K1507" s="237">
        <f t="shared" si="861"/>
        <v>0</v>
      </c>
    </row>
    <row r="1508" spans="1:14" s="21" customFormat="1" ht="15" x14ac:dyDescent="0.2">
      <c r="A1508" s="72"/>
      <c r="B1508" s="223" t="s">
        <v>80</v>
      </c>
      <c r="C1508" s="73" t="s">
        <v>328</v>
      </c>
      <c r="D1508" s="224">
        <v>13</v>
      </c>
      <c r="E1508" s="225" t="s">
        <v>289</v>
      </c>
      <c r="F1508" s="75"/>
      <c r="G1508" s="75"/>
      <c r="H1508" s="76">
        <f>SUM(F1508,G1508)*D1508</f>
        <v>0</v>
      </c>
      <c r="I1508" s="159">
        <f t="shared" si="859"/>
        <v>0</v>
      </c>
      <c r="J1508" s="159">
        <f t="shared" si="860"/>
        <v>0</v>
      </c>
      <c r="K1508" s="237">
        <f t="shared" si="861"/>
        <v>0</v>
      </c>
    </row>
    <row r="1509" spans="1:14" s="21" customFormat="1" ht="30" x14ac:dyDescent="0.2">
      <c r="A1509" s="84"/>
      <c r="B1509" s="85" t="s">
        <v>82</v>
      </c>
      <c r="C1509" s="86" t="s">
        <v>1023</v>
      </c>
      <c r="D1509" s="87">
        <v>17</v>
      </c>
      <c r="E1509" s="88" t="s">
        <v>289</v>
      </c>
      <c r="F1509" s="89"/>
      <c r="G1509" s="89"/>
      <c r="H1509" s="90">
        <f>SUM(F1509,G1509)*D1509</f>
        <v>0</v>
      </c>
      <c r="I1509" s="269">
        <f t="shared" si="859"/>
        <v>0</v>
      </c>
      <c r="J1509" s="269">
        <f t="shared" si="860"/>
        <v>0</v>
      </c>
      <c r="K1509" s="247">
        <f t="shared" si="861"/>
        <v>0</v>
      </c>
    </row>
    <row r="1510" spans="1:14" s="21" customFormat="1" ht="15" x14ac:dyDescent="0.2">
      <c r="A1510" s="140"/>
      <c r="B1510" s="141"/>
      <c r="C1510" s="142" t="s">
        <v>329</v>
      </c>
      <c r="D1510" s="143"/>
      <c r="E1510" s="142"/>
      <c r="F1510" s="187">
        <f>SUMPRODUCT(F1470:F1509,D1470:D1509)</f>
        <v>0</v>
      </c>
      <c r="G1510" s="187">
        <f>SUMPRODUCT(G1470:G1509,D1470:D1509)</f>
        <v>0</v>
      </c>
      <c r="H1510" s="188">
        <f>SUM(H1470:H1509)</f>
        <v>0</v>
      </c>
      <c r="I1510" s="222">
        <f>SUMPRODUCT(I1470:I1509,D1470:D1509)</f>
        <v>0</v>
      </c>
      <c r="J1510" s="222">
        <f>SUMPRODUCT(J1470:J1509,D1470:D1509)</f>
        <v>0</v>
      </c>
      <c r="K1510" s="188">
        <f>SUM(K1470:K1509)</f>
        <v>0</v>
      </c>
    </row>
    <row r="1511" spans="1:14" s="21" customFormat="1" ht="15" x14ac:dyDescent="0.2">
      <c r="A1511" s="190"/>
      <c r="B1511" s="191" t="s">
        <v>330</v>
      </c>
      <c r="C1511" s="192" t="s">
        <v>331</v>
      </c>
      <c r="D1511" s="193"/>
      <c r="E1511" s="192"/>
      <c r="F1511" s="194"/>
      <c r="G1511" s="195"/>
      <c r="H1511" s="196"/>
      <c r="I1511" s="197"/>
      <c r="J1511" s="198"/>
      <c r="K1511" s="199"/>
    </row>
    <row r="1512" spans="1:14" s="21" customFormat="1" ht="15" x14ac:dyDescent="0.2">
      <c r="A1512" s="119"/>
      <c r="B1512" s="266" t="s">
        <v>286</v>
      </c>
      <c r="C1512" s="267" t="s">
        <v>332</v>
      </c>
      <c r="D1512" s="124"/>
      <c r="E1512" s="238"/>
      <c r="F1512" s="74"/>
      <c r="G1512" s="74"/>
      <c r="H1512" s="241"/>
      <c r="I1512" s="172"/>
      <c r="J1512" s="159"/>
      <c r="K1512" s="237"/>
    </row>
    <row r="1513" spans="1:14" s="21" customFormat="1" ht="15" x14ac:dyDescent="0.2">
      <c r="A1513" s="72"/>
      <c r="B1513" s="223" t="s">
        <v>10</v>
      </c>
      <c r="C1513" s="73" t="s">
        <v>333</v>
      </c>
      <c r="D1513" s="224">
        <v>7</v>
      </c>
      <c r="E1513" s="225" t="s">
        <v>11</v>
      </c>
      <c r="F1513" s="75"/>
      <c r="G1513" s="75"/>
      <c r="H1513" s="76">
        <f t="shared" ref="H1513" si="862">SUM(F1513,G1513)*D1513</f>
        <v>0</v>
      </c>
      <c r="I1513" s="159">
        <f t="shared" ref="I1513" si="863">TRUNC(F1513*(1+$K$4),2)</f>
        <v>0</v>
      </c>
      <c r="J1513" s="159">
        <f t="shared" ref="J1513" si="864">TRUNC(G1513*(1+$K$4),2)</f>
        <v>0</v>
      </c>
      <c r="K1513" s="237">
        <f t="shared" ref="K1513" si="865">SUM(I1513:J1513)*D1513</f>
        <v>0</v>
      </c>
    </row>
    <row r="1514" spans="1:14" s="23" customFormat="1" ht="15" x14ac:dyDescent="0.2">
      <c r="A1514" s="72"/>
      <c r="B1514" s="223" t="s">
        <v>12</v>
      </c>
      <c r="C1514" s="73" t="s">
        <v>403</v>
      </c>
      <c r="D1514" s="224"/>
      <c r="E1514" s="225"/>
      <c r="F1514" s="82"/>
      <c r="G1514" s="82"/>
      <c r="H1514" s="83"/>
      <c r="I1514" s="172"/>
      <c r="J1514" s="159"/>
      <c r="K1514" s="237"/>
      <c r="L1514" s="21"/>
      <c r="M1514" s="21"/>
      <c r="N1514" s="21"/>
    </row>
    <row r="1515" spans="1:14" s="21" customFormat="1" ht="30" x14ac:dyDescent="0.2">
      <c r="A1515" s="72"/>
      <c r="B1515" s="223" t="s">
        <v>351</v>
      </c>
      <c r="C1515" s="73" t="s">
        <v>1029</v>
      </c>
      <c r="D1515" s="224">
        <v>28</v>
      </c>
      <c r="E1515" s="225" t="s">
        <v>289</v>
      </c>
      <c r="F1515" s="75"/>
      <c r="G1515" s="75"/>
      <c r="H1515" s="83">
        <f>SUM(F1515,G1515)*D1515</f>
        <v>0</v>
      </c>
      <c r="I1515" s="159">
        <f t="shared" ref="I1515:I1521" si="866">TRUNC(F1515*(1+$K$4),2)</f>
        <v>0</v>
      </c>
      <c r="J1515" s="159">
        <f t="shared" ref="J1515:J1521" si="867">TRUNC(G1515*(1+$K$4),2)</f>
        <v>0</v>
      </c>
      <c r="K1515" s="237">
        <f t="shared" ref="K1515:K1521" si="868">SUM(I1515:J1515)*D1515</f>
        <v>0</v>
      </c>
    </row>
    <row r="1516" spans="1:14" s="21" customFormat="1" ht="30" x14ac:dyDescent="0.2">
      <c r="A1516" s="72"/>
      <c r="B1516" s="223" t="s">
        <v>353</v>
      </c>
      <c r="C1516" s="73" t="s">
        <v>1030</v>
      </c>
      <c r="D1516" s="224">
        <v>13</v>
      </c>
      <c r="E1516" s="225" t="s">
        <v>289</v>
      </c>
      <c r="F1516" s="75"/>
      <c r="G1516" s="75"/>
      <c r="H1516" s="83">
        <f>SUM(F1516,G1516)*D1516</f>
        <v>0</v>
      </c>
      <c r="I1516" s="159">
        <f t="shared" si="866"/>
        <v>0</v>
      </c>
      <c r="J1516" s="159">
        <f t="shared" si="867"/>
        <v>0</v>
      </c>
      <c r="K1516" s="237">
        <f t="shared" si="868"/>
        <v>0</v>
      </c>
    </row>
    <row r="1517" spans="1:14" s="21" customFormat="1" ht="30" x14ac:dyDescent="0.2">
      <c r="A1517" s="72"/>
      <c r="B1517" s="223"/>
      <c r="C1517" s="73" t="s">
        <v>1053</v>
      </c>
      <c r="D1517" s="224">
        <v>10</v>
      </c>
      <c r="E1517" s="225" t="s">
        <v>289</v>
      </c>
      <c r="F1517" s="75"/>
      <c r="G1517" s="75"/>
      <c r="H1517" s="83">
        <f>SUM(F1517,G1517)*D1517</f>
        <v>0</v>
      </c>
      <c r="I1517" s="159">
        <f t="shared" si="866"/>
        <v>0</v>
      </c>
      <c r="J1517" s="159">
        <f t="shared" si="867"/>
        <v>0</v>
      </c>
      <c r="K1517" s="237">
        <f t="shared" ref="K1517" si="869">SUM(I1517:J1517)*D1517</f>
        <v>0</v>
      </c>
    </row>
    <row r="1518" spans="1:14" s="21" customFormat="1" ht="15" x14ac:dyDescent="0.2">
      <c r="A1518" s="72"/>
      <c r="B1518" s="223" t="s">
        <v>355</v>
      </c>
      <c r="C1518" s="73" t="s">
        <v>1007</v>
      </c>
      <c r="D1518" s="224">
        <v>1</v>
      </c>
      <c r="E1518" s="225" t="s">
        <v>395</v>
      </c>
      <c r="F1518" s="75"/>
      <c r="G1518" s="75"/>
      <c r="H1518" s="83">
        <f>SUM(F1518,G1518)*D1518</f>
        <v>0</v>
      </c>
      <c r="I1518" s="159">
        <f t="shared" si="866"/>
        <v>0</v>
      </c>
      <c r="J1518" s="159">
        <f t="shared" si="867"/>
        <v>0</v>
      </c>
      <c r="K1518" s="237">
        <f t="shared" si="868"/>
        <v>0</v>
      </c>
    </row>
    <row r="1519" spans="1:14" s="21" customFormat="1" ht="30" x14ac:dyDescent="0.2">
      <c r="A1519" s="72"/>
      <c r="B1519" s="223" t="s">
        <v>357</v>
      </c>
      <c r="C1519" s="73" t="s">
        <v>1031</v>
      </c>
      <c r="D1519" s="224">
        <v>2</v>
      </c>
      <c r="E1519" s="225" t="s">
        <v>395</v>
      </c>
      <c r="F1519" s="75"/>
      <c r="G1519" s="75"/>
      <c r="H1519" s="83">
        <f>SUM(F1519,G1519)*D1519</f>
        <v>0</v>
      </c>
      <c r="I1519" s="159">
        <f t="shared" si="866"/>
        <v>0</v>
      </c>
      <c r="J1519" s="159">
        <f t="shared" si="867"/>
        <v>0</v>
      </c>
      <c r="K1519" s="237">
        <f t="shared" si="868"/>
        <v>0</v>
      </c>
    </row>
    <row r="1520" spans="1:14" s="21" customFormat="1" ht="45" x14ac:dyDescent="0.2">
      <c r="A1520" s="72"/>
      <c r="B1520" s="223" t="s">
        <v>359</v>
      </c>
      <c r="C1520" s="73" t="s">
        <v>1032</v>
      </c>
      <c r="D1520" s="224">
        <v>25</v>
      </c>
      <c r="E1520" s="225" t="s">
        <v>289</v>
      </c>
      <c r="F1520" s="75"/>
      <c r="G1520" s="75"/>
      <c r="H1520" s="76">
        <f t="shared" ref="H1520:H1521" si="870">SUM(F1520,G1520)*D1520</f>
        <v>0</v>
      </c>
      <c r="I1520" s="159">
        <f t="shared" si="866"/>
        <v>0</v>
      </c>
      <c r="J1520" s="159">
        <f t="shared" si="867"/>
        <v>0</v>
      </c>
      <c r="K1520" s="237">
        <f t="shared" si="868"/>
        <v>0</v>
      </c>
    </row>
    <row r="1521" spans="1:11" s="21" customFormat="1" ht="15" x14ac:dyDescent="0.2">
      <c r="A1521" s="72"/>
      <c r="B1521" s="223" t="s">
        <v>72</v>
      </c>
      <c r="C1521" s="73" t="s">
        <v>404</v>
      </c>
      <c r="D1521" s="224">
        <v>1</v>
      </c>
      <c r="E1521" s="225" t="s">
        <v>395</v>
      </c>
      <c r="F1521" s="75"/>
      <c r="G1521" s="75"/>
      <c r="H1521" s="76">
        <f t="shared" si="870"/>
        <v>0</v>
      </c>
      <c r="I1521" s="159">
        <f t="shared" si="866"/>
        <v>0</v>
      </c>
      <c r="J1521" s="159">
        <f t="shared" si="867"/>
        <v>0</v>
      </c>
      <c r="K1521" s="237">
        <f t="shared" si="868"/>
        <v>0</v>
      </c>
    </row>
    <row r="1522" spans="1:11" s="21" customFormat="1" ht="15" x14ac:dyDescent="0.2">
      <c r="A1522" s="119"/>
      <c r="B1522" s="266" t="s">
        <v>298</v>
      </c>
      <c r="C1522" s="267" t="s">
        <v>405</v>
      </c>
      <c r="D1522" s="124"/>
      <c r="E1522" s="238"/>
      <c r="F1522" s="74"/>
      <c r="G1522" s="74"/>
      <c r="H1522" s="241"/>
      <c r="I1522" s="172"/>
      <c r="J1522" s="159"/>
      <c r="K1522" s="237"/>
    </row>
    <row r="1523" spans="1:11" s="21" customFormat="1" ht="15" x14ac:dyDescent="0.2">
      <c r="A1523" s="72"/>
      <c r="B1523" s="223" t="s">
        <v>14</v>
      </c>
      <c r="C1523" s="73" t="s">
        <v>406</v>
      </c>
      <c r="D1523" s="224">
        <v>9</v>
      </c>
      <c r="E1523" s="225" t="s">
        <v>289</v>
      </c>
      <c r="F1523" s="75"/>
      <c r="G1523" s="75"/>
      <c r="H1523" s="76">
        <f>SUM(F1523,G1523)*D1523</f>
        <v>0</v>
      </c>
      <c r="I1523" s="159">
        <f t="shared" ref="I1523:I1525" si="871">TRUNC(F1523*(1+$K$4),2)</f>
        <v>0</v>
      </c>
      <c r="J1523" s="159">
        <f t="shared" ref="J1523:J1525" si="872">TRUNC(G1523*(1+$K$4),2)</f>
        <v>0</v>
      </c>
      <c r="K1523" s="237">
        <f t="shared" ref="K1523:K1525" si="873">SUM(I1523:J1523)*D1523</f>
        <v>0</v>
      </c>
    </row>
    <row r="1524" spans="1:11" s="21" customFormat="1" ht="30" x14ac:dyDescent="0.2">
      <c r="A1524" s="72"/>
      <c r="B1524" s="223" t="s">
        <v>17</v>
      </c>
      <c r="C1524" s="73" t="s">
        <v>1054</v>
      </c>
      <c r="D1524" s="224">
        <v>35</v>
      </c>
      <c r="E1524" s="225" t="s">
        <v>289</v>
      </c>
      <c r="F1524" s="75"/>
      <c r="G1524" s="75"/>
      <c r="H1524" s="76">
        <f>SUM(F1524,G1524)*D1524</f>
        <v>0</v>
      </c>
      <c r="I1524" s="159">
        <f t="shared" si="871"/>
        <v>0</v>
      </c>
      <c r="J1524" s="159">
        <f t="shared" si="872"/>
        <v>0</v>
      </c>
      <c r="K1524" s="237">
        <f t="shared" si="873"/>
        <v>0</v>
      </c>
    </row>
    <row r="1525" spans="1:11" s="21" customFormat="1" ht="30" x14ac:dyDescent="0.2">
      <c r="A1525" s="72"/>
      <c r="B1525" s="223" t="s">
        <v>19</v>
      </c>
      <c r="C1525" s="73" t="s">
        <v>866</v>
      </c>
      <c r="D1525" s="224">
        <v>13</v>
      </c>
      <c r="E1525" s="225" t="s">
        <v>289</v>
      </c>
      <c r="F1525" s="75"/>
      <c r="G1525" s="75"/>
      <c r="H1525" s="76">
        <f>SUM(F1525,G1525)*D1525</f>
        <v>0</v>
      </c>
      <c r="I1525" s="159">
        <f t="shared" si="871"/>
        <v>0</v>
      </c>
      <c r="J1525" s="159">
        <f t="shared" si="872"/>
        <v>0</v>
      </c>
      <c r="K1525" s="237">
        <f t="shared" si="873"/>
        <v>0</v>
      </c>
    </row>
    <row r="1526" spans="1:11" s="21" customFormat="1" ht="15" x14ac:dyDescent="0.2">
      <c r="A1526" s="65"/>
      <c r="B1526" s="66" t="s">
        <v>303</v>
      </c>
      <c r="C1526" s="67" t="s">
        <v>408</v>
      </c>
      <c r="D1526" s="68"/>
      <c r="E1526" s="67"/>
      <c r="F1526" s="69"/>
      <c r="G1526" s="69"/>
      <c r="H1526" s="70"/>
      <c r="I1526" s="98"/>
      <c r="J1526" s="69"/>
      <c r="K1526" s="70"/>
    </row>
    <row r="1527" spans="1:11" s="21" customFormat="1" ht="45" x14ac:dyDescent="0.2">
      <c r="A1527" s="84"/>
      <c r="B1527" s="85" t="s">
        <v>26</v>
      </c>
      <c r="C1527" s="86" t="s">
        <v>1055</v>
      </c>
      <c r="D1527" s="87">
        <v>11</v>
      </c>
      <c r="E1527" s="88" t="s">
        <v>289</v>
      </c>
      <c r="F1527" s="89"/>
      <c r="G1527" s="89"/>
      <c r="H1527" s="90">
        <f>SUM(F1527,G1527)*D1527</f>
        <v>0</v>
      </c>
      <c r="I1527" s="159">
        <f t="shared" ref="I1527" si="874">TRUNC(F1527*(1+$K$4),2)</f>
        <v>0</v>
      </c>
      <c r="J1527" s="159">
        <f t="shared" ref="J1527" si="875">TRUNC(G1527*(1+$K$4),2)</f>
        <v>0</v>
      </c>
      <c r="K1527" s="247">
        <f t="shared" ref="K1527" si="876">SUM(I1527:J1527)*D1527</f>
        <v>0</v>
      </c>
    </row>
    <row r="1528" spans="1:11" s="21" customFormat="1" ht="15" x14ac:dyDescent="0.2">
      <c r="A1528" s="140"/>
      <c r="B1528" s="141"/>
      <c r="C1528" s="142" t="s">
        <v>908</v>
      </c>
      <c r="D1528" s="143"/>
      <c r="E1528" s="142"/>
      <c r="F1528" s="187">
        <f>SUMPRODUCT(F1513:F1527,D1513:D1527)</f>
        <v>0</v>
      </c>
      <c r="G1528" s="187">
        <f>SUMPRODUCT(G1513:G1527,D1513:D1527)</f>
        <v>0</v>
      </c>
      <c r="H1528" s="188">
        <f>SUM(H1513:H1527)</f>
        <v>0</v>
      </c>
      <c r="I1528" s="222">
        <f>SUMPRODUCT(I1513:I1527,D1513:D1527)</f>
        <v>0</v>
      </c>
      <c r="J1528" s="222">
        <f>SUMPRODUCT(J1513:J1527,D1513:D1527)</f>
        <v>0</v>
      </c>
      <c r="K1528" s="188">
        <f>SUM(K1513:K1527)</f>
        <v>0</v>
      </c>
    </row>
    <row r="1529" spans="1:11" s="21" customFormat="1" ht="15" x14ac:dyDescent="0.2">
      <c r="A1529" s="190"/>
      <c r="B1529" s="191" t="s">
        <v>334</v>
      </c>
      <c r="C1529" s="192" t="s">
        <v>335</v>
      </c>
      <c r="D1529" s="193"/>
      <c r="E1529" s="192"/>
      <c r="F1529" s="194"/>
      <c r="G1529" s="195"/>
      <c r="H1529" s="196"/>
      <c r="I1529" s="197"/>
      <c r="J1529" s="198"/>
      <c r="K1529" s="199"/>
    </row>
    <row r="1530" spans="1:11" s="21" customFormat="1" ht="15" x14ac:dyDescent="0.2">
      <c r="A1530" s="119"/>
      <c r="B1530" s="266">
        <v>1</v>
      </c>
      <c r="C1530" s="267" t="s">
        <v>867</v>
      </c>
      <c r="D1530" s="124"/>
      <c r="E1530" s="238"/>
      <c r="F1530" s="74"/>
      <c r="G1530" s="74"/>
      <c r="H1530" s="241"/>
      <c r="I1530" s="172"/>
      <c r="J1530" s="159"/>
      <c r="K1530" s="237"/>
    </row>
    <row r="1531" spans="1:11" s="21" customFormat="1" ht="15" x14ac:dyDescent="0.2">
      <c r="A1531" s="72"/>
      <c r="B1531" s="223" t="s">
        <v>10</v>
      </c>
      <c r="C1531" s="73" t="s">
        <v>868</v>
      </c>
      <c r="D1531" s="224">
        <v>1</v>
      </c>
      <c r="E1531" s="225" t="s">
        <v>11</v>
      </c>
      <c r="F1531" s="75"/>
      <c r="G1531" s="75"/>
      <c r="H1531" s="76">
        <f t="shared" ref="H1531:H1532" si="877">SUM(F1531,G1531)*D1531</f>
        <v>0</v>
      </c>
      <c r="I1531" s="159">
        <f t="shared" ref="I1531:I1532" si="878">TRUNC(F1531*(1+$K$4),2)</f>
        <v>0</v>
      </c>
      <c r="J1531" s="159">
        <f t="shared" ref="J1531:J1532" si="879">TRUNC(G1531*(1+$K$4),2)</f>
        <v>0</v>
      </c>
      <c r="K1531" s="237">
        <f t="shared" ref="K1531:K1540" si="880">SUM(I1531:J1531)*D1531</f>
        <v>0</v>
      </c>
    </row>
    <row r="1532" spans="1:11" s="21" customFormat="1" ht="15" x14ac:dyDescent="0.2">
      <c r="A1532" s="72"/>
      <c r="B1532" s="273" t="s">
        <v>12</v>
      </c>
      <c r="C1532" s="73" t="s">
        <v>869</v>
      </c>
      <c r="D1532" s="280">
        <v>1</v>
      </c>
      <c r="E1532" s="281" t="s">
        <v>870</v>
      </c>
      <c r="F1532" s="282"/>
      <c r="G1532" s="282"/>
      <c r="H1532" s="283">
        <f t="shared" si="877"/>
        <v>0</v>
      </c>
      <c r="I1532" s="284">
        <f t="shared" si="878"/>
        <v>0</v>
      </c>
      <c r="J1532" s="287">
        <f t="shared" si="879"/>
        <v>0</v>
      </c>
      <c r="K1532" s="290">
        <f>SUM(I1532:J1538)*D1532</f>
        <v>0</v>
      </c>
    </row>
    <row r="1533" spans="1:11" s="21" customFormat="1" ht="15" x14ac:dyDescent="0.2">
      <c r="A1533" s="72"/>
      <c r="B1533" s="273"/>
      <c r="C1533" s="73" t="s">
        <v>871</v>
      </c>
      <c r="D1533" s="280"/>
      <c r="E1533" s="281"/>
      <c r="F1533" s="282"/>
      <c r="G1533" s="282"/>
      <c r="H1533" s="283"/>
      <c r="I1533" s="285"/>
      <c r="J1533" s="288"/>
      <c r="K1533" s="291"/>
    </row>
    <row r="1534" spans="1:11" s="21" customFormat="1" ht="15" x14ac:dyDescent="0.2">
      <c r="A1534" s="72"/>
      <c r="B1534" s="273"/>
      <c r="C1534" s="73" t="s">
        <v>872</v>
      </c>
      <c r="D1534" s="280"/>
      <c r="E1534" s="281"/>
      <c r="F1534" s="282"/>
      <c r="G1534" s="282"/>
      <c r="H1534" s="283"/>
      <c r="I1534" s="285"/>
      <c r="J1534" s="288"/>
      <c r="K1534" s="291"/>
    </row>
    <row r="1535" spans="1:11" s="21" customFormat="1" ht="15" x14ac:dyDescent="0.2">
      <c r="A1535" s="72"/>
      <c r="B1535" s="273"/>
      <c r="C1535" s="73" t="s">
        <v>873</v>
      </c>
      <c r="D1535" s="280"/>
      <c r="E1535" s="281"/>
      <c r="F1535" s="282"/>
      <c r="G1535" s="282"/>
      <c r="H1535" s="283"/>
      <c r="I1535" s="285"/>
      <c r="J1535" s="288"/>
      <c r="K1535" s="291"/>
    </row>
    <row r="1536" spans="1:11" s="21" customFormat="1" ht="15" x14ac:dyDescent="0.2">
      <c r="A1536" s="72"/>
      <c r="B1536" s="273"/>
      <c r="C1536" s="73" t="s">
        <v>874</v>
      </c>
      <c r="D1536" s="280"/>
      <c r="E1536" s="281"/>
      <c r="F1536" s="282"/>
      <c r="G1536" s="282"/>
      <c r="H1536" s="283"/>
      <c r="I1536" s="285"/>
      <c r="J1536" s="288"/>
      <c r="K1536" s="291"/>
    </row>
    <row r="1537" spans="1:11" s="21" customFormat="1" ht="15" x14ac:dyDescent="0.2">
      <c r="A1537" s="72"/>
      <c r="B1537" s="273"/>
      <c r="C1537" s="73" t="s">
        <v>875</v>
      </c>
      <c r="D1537" s="280"/>
      <c r="E1537" s="281"/>
      <c r="F1537" s="282"/>
      <c r="G1537" s="282"/>
      <c r="H1537" s="283"/>
      <c r="I1537" s="285"/>
      <c r="J1537" s="288"/>
      <c r="K1537" s="291"/>
    </row>
    <row r="1538" spans="1:11" s="21" customFormat="1" ht="15" x14ac:dyDescent="0.2">
      <c r="A1538" s="72"/>
      <c r="B1538" s="273"/>
      <c r="C1538" s="73" t="s">
        <v>876</v>
      </c>
      <c r="D1538" s="280"/>
      <c r="E1538" s="281"/>
      <c r="F1538" s="282"/>
      <c r="G1538" s="282"/>
      <c r="H1538" s="283"/>
      <c r="I1538" s="286"/>
      <c r="J1538" s="289"/>
      <c r="K1538" s="292"/>
    </row>
    <row r="1539" spans="1:11" s="21" customFormat="1" ht="15" x14ac:dyDescent="0.2">
      <c r="A1539" s="72"/>
      <c r="B1539" s="223" t="s">
        <v>72</v>
      </c>
      <c r="C1539" s="73" t="s">
        <v>877</v>
      </c>
      <c r="D1539" s="224">
        <v>1</v>
      </c>
      <c r="E1539" s="225" t="s">
        <v>33</v>
      </c>
      <c r="F1539" s="75"/>
      <c r="G1539" s="75"/>
      <c r="H1539" s="76">
        <f>SUM(F1539,G1539)*D1539</f>
        <v>0</v>
      </c>
      <c r="I1539" s="159">
        <f t="shared" ref="I1539" si="881">TRUNC(F1539*(1+$K$4),2)</f>
        <v>0</v>
      </c>
      <c r="J1539" s="159">
        <f t="shared" ref="J1539" si="882">TRUNC(G1539*(1+$K$4),2)</f>
        <v>0</v>
      </c>
      <c r="K1539" s="237">
        <f t="shared" si="880"/>
        <v>0</v>
      </c>
    </row>
    <row r="1540" spans="1:11" s="21" customFormat="1" ht="15" x14ac:dyDescent="0.2">
      <c r="A1540" s="72"/>
      <c r="B1540" s="223" t="s">
        <v>129</v>
      </c>
      <c r="C1540" s="73" t="s">
        <v>878</v>
      </c>
      <c r="D1540" s="224">
        <v>1</v>
      </c>
      <c r="E1540" s="225" t="s">
        <v>33</v>
      </c>
      <c r="F1540" s="75"/>
      <c r="G1540" s="75"/>
      <c r="H1540" s="76">
        <f>SUM(F1540,G1540)*D1540</f>
        <v>0</v>
      </c>
      <c r="I1540" s="159">
        <f t="shared" ref="I1540" si="883">TRUNC(F1540*(1+$K$4),2)</f>
        <v>0</v>
      </c>
      <c r="J1540" s="159">
        <f t="shared" ref="J1540" si="884">TRUNC(G1540*(1+$K$4),2)</f>
        <v>0</v>
      </c>
      <c r="K1540" s="237">
        <f t="shared" si="880"/>
        <v>0</v>
      </c>
    </row>
    <row r="1541" spans="1:11" s="21" customFormat="1" ht="15" x14ac:dyDescent="0.2">
      <c r="A1541" s="119"/>
      <c r="B1541" s="266">
        <v>2</v>
      </c>
      <c r="C1541" s="267" t="s">
        <v>336</v>
      </c>
      <c r="D1541" s="124"/>
      <c r="E1541" s="238"/>
      <c r="F1541" s="74"/>
      <c r="G1541" s="74"/>
      <c r="H1541" s="241"/>
      <c r="I1541" s="172"/>
      <c r="J1541" s="159"/>
      <c r="K1541" s="237"/>
    </row>
    <row r="1542" spans="1:11" s="21" customFormat="1" ht="15" x14ac:dyDescent="0.2">
      <c r="A1542" s="72"/>
      <c r="B1542" s="223" t="s">
        <v>14</v>
      </c>
      <c r="C1542" s="99" t="s">
        <v>337</v>
      </c>
      <c r="D1542" s="100"/>
      <c r="E1542" s="99"/>
      <c r="F1542" s="101"/>
      <c r="G1542" s="101"/>
      <c r="H1542" s="102"/>
      <c r="I1542" s="103"/>
      <c r="J1542" s="101"/>
      <c r="K1542" s="102"/>
    </row>
    <row r="1543" spans="1:11" s="21" customFormat="1" ht="15" x14ac:dyDescent="0.2">
      <c r="A1543" s="72"/>
      <c r="B1543" s="223" t="s">
        <v>409</v>
      </c>
      <c r="C1543" s="99" t="s">
        <v>339</v>
      </c>
      <c r="D1543" s="224">
        <v>19</v>
      </c>
      <c r="E1543" s="225" t="s">
        <v>11</v>
      </c>
      <c r="F1543" s="104"/>
      <c r="G1543" s="104"/>
      <c r="H1543" s="76">
        <f t="shared" ref="H1543:H1548" si="885">SUM(F1543,G1543)*D1543</f>
        <v>0</v>
      </c>
      <c r="I1543" s="159">
        <f t="shared" ref="I1543:I1548" si="886">TRUNC(F1543*(1+$K$4),2)</f>
        <v>0</v>
      </c>
      <c r="J1543" s="159">
        <f t="shared" ref="J1543:J1548" si="887">TRUNC(G1543*(1+$K$4),2)</f>
        <v>0</v>
      </c>
      <c r="K1543" s="237">
        <f t="shared" ref="K1543:K1548" si="888">SUM(I1543:J1543)*D1543</f>
        <v>0</v>
      </c>
    </row>
    <row r="1544" spans="1:11" s="21" customFormat="1" ht="15" x14ac:dyDescent="0.2">
      <c r="A1544" s="72"/>
      <c r="B1544" s="223" t="s">
        <v>410</v>
      </c>
      <c r="C1544" s="99" t="s">
        <v>341</v>
      </c>
      <c r="D1544" s="224">
        <v>1</v>
      </c>
      <c r="E1544" s="225" t="s">
        <v>11</v>
      </c>
      <c r="F1544" s="104"/>
      <c r="G1544" s="104"/>
      <c r="H1544" s="76">
        <f t="shared" si="885"/>
        <v>0</v>
      </c>
      <c r="I1544" s="159">
        <f t="shared" si="886"/>
        <v>0</v>
      </c>
      <c r="J1544" s="159">
        <f t="shared" si="887"/>
        <v>0</v>
      </c>
      <c r="K1544" s="237">
        <f t="shared" si="888"/>
        <v>0</v>
      </c>
    </row>
    <row r="1545" spans="1:11" s="21" customFormat="1" ht="15" x14ac:dyDescent="0.2">
      <c r="A1545" s="72"/>
      <c r="B1545" s="223" t="s">
        <v>411</v>
      </c>
      <c r="C1545" s="99" t="s">
        <v>343</v>
      </c>
      <c r="D1545" s="224">
        <v>1</v>
      </c>
      <c r="E1545" s="225" t="s">
        <v>11</v>
      </c>
      <c r="F1545" s="104"/>
      <c r="G1545" s="104"/>
      <c r="H1545" s="76">
        <f t="shared" si="885"/>
        <v>0</v>
      </c>
      <c r="I1545" s="159">
        <f t="shared" si="886"/>
        <v>0</v>
      </c>
      <c r="J1545" s="159">
        <f t="shared" si="887"/>
        <v>0</v>
      </c>
      <c r="K1545" s="237">
        <f t="shared" si="888"/>
        <v>0</v>
      </c>
    </row>
    <row r="1546" spans="1:11" s="21" customFormat="1" ht="15" x14ac:dyDescent="0.2">
      <c r="A1546" s="72"/>
      <c r="B1546" s="223" t="s">
        <v>412</v>
      </c>
      <c r="C1546" s="99" t="s">
        <v>345</v>
      </c>
      <c r="D1546" s="224">
        <v>2</v>
      </c>
      <c r="E1546" s="225" t="s">
        <v>11</v>
      </c>
      <c r="F1546" s="104"/>
      <c r="G1546" s="104"/>
      <c r="H1546" s="76">
        <f>SUM(F1547,G1546)*D1546</f>
        <v>0</v>
      </c>
      <c r="I1546" s="159">
        <f t="shared" si="886"/>
        <v>0</v>
      </c>
      <c r="J1546" s="159">
        <f t="shared" si="887"/>
        <v>0</v>
      </c>
      <c r="K1546" s="237">
        <f t="shared" si="888"/>
        <v>0</v>
      </c>
    </row>
    <row r="1547" spans="1:11" s="21" customFormat="1" ht="15" x14ac:dyDescent="0.2">
      <c r="A1547" s="72"/>
      <c r="B1547" s="223" t="s">
        <v>413</v>
      </c>
      <c r="C1547" s="99" t="s">
        <v>347</v>
      </c>
      <c r="D1547" s="224">
        <v>2</v>
      </c>
      <c r="E1547" s="225" t="s">
        <v>11</v>
      </c>
      <c r="F1547" s="104"/>
      <c r="G1547" s="104"/>
      <c r="H1547" s="76">
        <f>SUM(F1548,G1547)*D1547</f>
        <v>0</v>
      </c>
      <c r="I1547" s="159">
        <f t="shared" si="886"/>
        <v>0</v>
      </c>
      <c r="J1547" s="159">
        <f t="shared" si="887"/>
        <v>0</v>
      </c>
      <c r="K1547" s="237">
        <f t="shared" si="888"/>
        <v>0</v>
      </c>
    </row>
    <row r="1548" spans="1:11" s="21" customFormat="1" ht="15" x14ac:dyDescent="0.2">
      <c r="A1548" s="72"/>
      <c r="B1548" s="223" t="s">
        <v>414</v>
      </c>
      <c r="C1548" s="99" t="s">
        <v>349</v>
      </c>
      <c r="D1548" s="224">
        <v>1</v>
      </c>
      <c r="E1548" s="225" t="s">
        <v>11</v>
      </c>
      <c r="F1548" s="104"/>
      <c r="G1548" s="104"/>
      <c r="H1548" s="76">
        <f t="shared" si="885"/>
        <v>0</v>
      </c>
      <c r="I1548" s="159">
        <f t="shared" si="886"/>
        <v>0</v>
      </c>
      <c r="J1548" s="159">
        <f t="shared" si="887"/>
        <v>0</v>
      </c>
      <c r="K1548" s="237">
        <f t="shared" si="888"/>
        <v>0</v>
      </c>
    </row>
    <row r="1549" spans="1:11" s="21" customFormat="1" ht="45" x14ac:dyDescent="0.2">
      <c r="A1549" s="72"/>
      <c r="B1549" s="223" t="s">
        <v>17</v>
      </c>
      <c r="C1549" s="99" t="s">
        <v>350</v>
      </c>
      <c r="D1549" s="100"/>
      <c r="E1549" s="99"/>
      <c r="F1549" s="107"/>
      <c r="G1549" s="107"/>
      <c r="H1549" s="200"/>
      <c r="I1549" s="201"/>
      <c r="J1549" s="107"/>
      <c r="K1549" s="76"/>
    </row>
    <row r="1550" spans="1:11" s="21" customFormat="1" ht="15" x14ac:dyDescent="0.2">
      <c r="A1550" s="72"/>
      <c r="B1550" s="223" t="s">
        <v>234</v>
      </c>
      <c r="C1550" s="99" t="s">
        <v>352</v>
      </c>
      <c r="D1550" s="224">
        <v>1</v>
      </c>
      <c r="E1550" s="225" t="s">
        <v>11</v>
      </c>
      <c r="F1550" s="104"/>
      <c r="G1550" s="104"/>
      <c r="H1550" s="76">
        <f t="shared" ref="H1550:H1560" si="889">SUM(F1550,G1550)*D1550</f>
        <v>0</v>
      </c>
      <c r="I1550" s="159">
        <f t="shared" ref="I1550:I1560" si="890">TRUNC(F1550*(1+$K$4),2)</f>
        <v>0</v>
      </c>
      <c r="J1550" s="159">
        <f t="shared" ref="J1550:J1560" si="891">TRUNC(G1550*(1+$K$4),2)</f>
        <v>0</v>
      </c>
      <c r="K1550" s="237">
        <f t="shared" ref="K1550:K1560" si="892">SUM(I1550:J1550)*D1550</f>
        <v>0</v>
      </c>
    </row>
    <row r="1551" spans="1:11" s="21" customFormat="1" ht="15" x14ac:dyDescent="0.2">
      <c r="A1551" s="72"/>
      <c r="B1551" s="223" t="s">
        <v>235</v>
      </c>
      <c r="C1551" s="99" t="s">
        <v>354</v>
      </c>
      <c r="D1551" s="224">
        <v>1</v>
      </c>
      <c r="E1551" s="225" t="s">
        <v>11</v>
      </c>
      <c r="F1551" s="104"/>
      <c r="G1551" s="104"/>
      <c r="H1551" s="76">
        <f t="shared" si="889"/>
        <v>0</v>
      </c>
      <c r="I1551" s="159">
        <f t="shared" si="890"/>
        <v>0</v>
      </c>
      <c r="J1551" s="159">
        <f t="shared" si="891"/>
        <v>0</v>
      </c>
      <c r="K1551" s="237">
        <f t="shared" si="892"/>
        <v>0</v>
      </c>
    </row>
    <row r="1552" spans="1:11" s="21" customFormat="1" ht="15" x14ac:dyDescent="0.2">
      <c r="A1552" s="72"/>
      <c r="B1552" s="223" t="s">
        <v>415</v>
      </c>
      <c r="C1552" s="99" t="s">
        <v>356</v>
      </c>
      <c r="D1552" s="224">
        <v>2</v>
      </c>
      <c r="E1552" s="225" t="s">
        <v>11</v>
      </c>
      <c r="F1552" s="104"/>
      <c r="G1552" s="104"/>
      <c r="H1552" s="76">
        <f t="shared" si="889"/>
        <v>0</v>
      </c>
      <c r="I1552" s="159">
        <f t="shared" si="890"/>
        <v>0</v>
      </c>
      <c r="J1552" s="159">
        <f t="shared" si="891"/>
        <v>0</v>
      </c>
      <c r="K1552" s="237">
        <f t="shared" si="892"/>
        <v>0</v>
      </c>
    </row>
    <row r="1553" spans="1:99" s="21" customFormat="1" ht="15" x14ac:dyDescent="0.2">
      <c r="A1553" s="72"/>
      <c r="B1553" s="223" t="s">
        <v>416</v>
      </c>
      <c r="C1553" s="99" t="s">
        <v>358</v>
      </c>
      <c r="D1553" s="224">
        <v>1</v>
      </c>
      <c r="E1553" s="225" t="s">
        <v>11</v>
      </c>
      <c r="F1553" s="104"/>
      <c r="G1553" s="104"/>
      <c r="H1553" s="76">
        <f t="shared" si="889"/>
        <v>0</v>
      </c>
      <c r="I1553" s="159">
        <f t="shared" si="890"/>
        <v>0</v>
      </c>
      <c r="J1553" s="159">
        <f t="shared" si="891"/>
        <v>0</v>
      </c>
      <c r="K1553" s="237">
        <f t="shared" si="892"/>
        <v>0</v>
      </c>
    </row>
    <row r="1554" spans="1:99" s="21" customFormat="1" ht="15" x14ac:dyDescent="0.2">
      <c r="A1554" s="72"/>
      <c r="B1554" s="223" t="s">
        <v>417</v>
      </c>
      <c r="C1554" s="99" t="s">
        <v>360</v>
      </c>
      <c r="D1554" s="224">
        <v>2</v>
      </c>
      <c r="E1554" s="225" t="s">
        <v>11</v>
      </c>
      <c r="F1554" s="104"/>
      <c r="G1554" s="104"/>
      <c r="H1554" s="76">
        <f t="shared" si="889"/>
        <v>0</v>
      </c>
      <c r="I1554" s="159">
        <f t="shared" si="890"/>
        <v>0</v>
      </c>
      <c r="J1554" s="159">
        <f t="shared" si="891"/>
        <v>0</v>
      </c>
      <c r="K1554" s="237">
        <f t="shared" si="892"/>
        <v>0</v>
      </c>
    </row>
    <row r="1555" spans="1:99" s="21" customFormat="1" ht="15" x14ac:dyDescent="0.2">
      <c r="A1555" s="72"/>
      <c r="B1555" s="223" t="s">
        <v>419</v>
      </c>
      <c r="C1555" s="99" t="s">
        <v>418</v>
      </c>
      <c r="D1555" s="224">
        <v>1</v>
      </c>
      <c r="E1555" s="225" t="s">
        <v>11</v>
      </c>
      <c r="F1555" s="104"/>
      <c r="G1555" s="104"/>
      <c r="H1555" s="76">
        <f t="shared" si="889"/>
        <v>0</v>
      </c>
      <c r="I1555" s="159">
        <f t="shared" si="890"/>
        <v>0</v>
      </c>
      <c r="J1555" s="159">
        <f t="shared" si="891"/>
        <v>0</v>
      </c>
      <c r="K1555" s="237">
        <f t="shared" si="892"/>
        <v>0</v>
      </c>
    </row>
    <row r="1556" spans="1:99" s="21" customFormat="1" ht="15" x14ac:dyDescent="0.2">
      <c r="A1556" s="72"/>
      <c r="B1556" s="223" t="s">
        <v>599</v>
      </c>
      <c r="C1556" s="99" t="s">
        <v>420</v>
      </c>
      <c r="D1556" s="224">
        <v>1</v>
      </c>
      <c r="E1556" s="225" t="s">
        <v>11</v>
      </c>
      <c r="F1556" s="104"/>
      <c r="G1556" s="104"/>
      <c r="H1556" s="76">
        <f t="shared" si="889"/>
        <v>0</v>
      </c>
      <c r="I1556" s="159">
        <f t="shared" si="890"/>
        <v>0</v>
      </c>
      <c r="J1556" s="159">
        <f t="shared" si="891"/>
        <v>0</v>
      </c>
      <c r="K1556" s="237">
        <f t="shared" si="892"/>
        <v>0</v>
      </c>
    </row>
    <row r="1557" spans="1:99" s="21" customFormat="1" ht="15" x14ac:dyDescent="0.2">
      <c r="A1557" s="72"/>
      <c r="B1557" s="223" t="s">
        <v>930</v>
      </c>
      <c r="C1557" s="99" t="s">
        <v>881</v>
      </c>
      <c r="D1557" s="224">
        <v>1</v>
      </c>
      <c r="E1557" s="225" t="s">
        <v>11</v>
      </c>
      <c r="F1557" s="104"/>
      <c r="G1557" s="104"/>
      <c r="H1557" s="76">
        <f t="shared" si="889"/>
        <v>0</v>
      </c>
      <c r="I1557" s="159">
        <f t="shared" si="890"/>
        <v>0</v>
      </c>
      <c r="J1557" s="159">
        <f t="shared" si="891"/>
        <v>0</v>
      </c>
      <c r="K1557" s="237">
        <f t="shared" si="892"/>
        <v>0</v>
      </c>
    </row>
    <row r="1558" spans="1:99" s="21" customFormat="1" ht="15" x14ac:dyDescent="0.2">
      <c r="A1558" s="72"/>
      <c r="B1558" s="223" t="s">
        <v>931</v>
      </c>
      <c r="C1558" s="99" t="s">
        <v>882</v>
      </c>
      <c r="D1558" s="224">
        <v>1</v>
      </c>
      <c r="E1558" s="225" t="s">
        <v>11</v>
      </c>
      <c r="F1558" s="104"/>
      <c r="G1558" s="104"/>
      <c r="H1558" s="76">
        <f t="shared" si="889"/>
        <v>0</v>
      </c>
      <c r="I1558" s="159">
        <f t="shared" si="890"/>
        <v>0</v>
      </c>
      <c r="J1558" s="159">
        <f t="shared" si="891"/>
        <v>0</v>
      </c>
      <c r="K1558" s="237">
        <f t="shared" si="892"/>
        <v>0</v>
      </c>
    </row>
    <row r="1559" spans="1:99" s="23" customFormat="1" ht="15" x14ac:dyDescent="0.2">
      <c r="A1559" s="72"/>
      <c r="B1559" s="223" t="s">
        <v>932</v>
      </c>
      <c r="C1559" s="99" t="s">
        <v>883</v>
      </c>
      <c r="D1559" s="224">
        <v>1</v>
      </c>
      <c r="E1559" s="225" t="s">
        <v>11</v>
      </c>
      <c r="F1559" s="104"/>
      <c r="G1559" s="104"/>
      <c r="H1559" s="76">
        <f t="shared" si="889"/>
        <v>0</v>
      </c>
      <c r="I1559" s="159">
        <f t="shared" si="890"/>
        <v>0</v>
      </c>
      <c r="J1559" s="159">
        <f t="shared" si="891"/>
        <v>0</v>
      </c>
      <c r="K1559" s="237">
        <f t="shared" si="892"/>
        <v>0</v>
      </c>
      <c r="L1559" s="21"/>
      <c r="M1559" s="21"/>
      <c r="N1559" s="21"/>
    </row>
    <row r="1560" spans="1:99" s="37" customFormat="1" ht="15" x14ac:dyDescent="0.2">
      <c r="A1560" s="72"/>
      <c r="B1560" s="223" t="s">
        <v>933</v>
      </c>
      <c r="C1560" s="99" t="s">
        <v>884</v>
      </c>
      <c r="D1560" s="224">
        <v>1</v>
      </c>
      <c r="E1560" s="225" t="s">
        <v>11</v>
      </c>
      <c r="F1560" s="104"/>
      <c r="G1560" s="104"/>
      <c r="H1560" s="76">
        <f t="shared" si="889"/>
        <v>0</v>
      </c>
      <c r="I1560" s="159">
        <f t="shared" si="890"/>
        <v>0</v>
      </c>
      <c r="J1560" s="159">
        <f t="shared" si="891"/>
        <v>0</v>
      </c>
      <c r="K1560" s="237">
        <f t="shared" si="892"/>
        <v>0</v>
      </c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21"/>
      <c r="BB1560" s="21"/>
      <c r="BC1560" s="21"/>
      <c r="BD1560" s="21"/>
      <c r="BE1560" s="21"/>
      <c r="BF1560" s="21"/>
      <c r="BG1560" s="21"/>
      <c r="BH1560" s="21"/>
      <c r="BI1560" s="21"/>
      <c r="BJ1560" s="21"/>
      <c r="BK1560" s="21"/>
      <c r="BL1560" s="21"/>
      <c r="BM1560" s="21"/>
      <c r="BN1560" s="21"/>
      <c r="BO1560" s="21"/>
      <c r="BP1560" s="21"/>
      <c r="BQ1560" s="21"/>
      <c r="BR1560" s="21"/>
      <c r="BS1560" s="21"/>
      <c r="BT1560" s="21"/>
      <c r="BU1560" s="21"/>
      <c r="BV1560" s="21"/>
      <c r="BW1560" s="21"/>
      <c r="BX1560" s="21"/>
      <c r="BY1560" s="21"/>
      <c r="BZ1560" s="21"/>
      <c r="CA1560" s="21"/>
      <c r="CB1560" s="21"/>
      <c r="CC1560" s="21"/>
      <c r="CD1560" s="21"/>
      <c r="CE1560" s="21"/>
      <c r="CF1560" s="21"/>
      <c r="CG1560" s="21"/>
      <c r="CH1560" s="21"/>
      <c r="CI1560" s="21"/>
      <c r="CJ1560" s="21"/>
      <c r="CK1560" s="21"/>
      <c r="CL1560" s="21"/>
      <c r="CM1560" s="21"/>
      <c r="CN1560" s="21"/>
      <c r="CO1560" s="21"/>
      <c r="CP1560" s="21"/>
      <c r="CQ1560" s="21"/>
      <c r="CR1560" s="21"/>
      <c r="CS1560" s="21"/>
      <c r="CT1560" s="21"/>
      <c r="CU1560" s="21"/>
    </row>
    <row r="1561" spans="1:99" s="37" customFormat="1" ht="45" x14ac:dyDescent="0.2">
      <c r="A1561" s="72"/>
      <c r="B1561" s="223" t="s">
        <v>19</v>
      </c>
      <c r="C1561" s="99" t="s">
        <v>601</v>
      </c>
      <c r="D1561" s="100"/>
      <c r="E1561" s="99"/>
      <c r="F1561" s="107"/>
      <c r="G1561" s="107"/>
      <c r="H1561" s="80"/>
      <c r="I1561" s="201"/>
      <c r="J1561" s="107"/>
      <c r="K1561" s="76"/>
      <c r="L1561" s="21"/>
      <c r="M1561" s="21"/>
      <c r="N1561" s="21"/>
      <c r="O1561" s="30"/>
      <c r="P1561" s="26"/>
      <c r="Q1561" s="26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21"/>
      <c r="BB1561" s="21"/>
      <c r="BC1561" s="21"/>
      <c r="BD1561" s="21"/>
      <c r="BE1561" s="21"/>
      <c r="BF1561" s="21"/>
      <c r="BG1561" s="21"/>
      <c r="BH1561" s="21"/>
      <c r="BI1561" s="21"/>
      <c r="BJ1561" s="21"/>
      <c r="BK1561" s="21"/>
      <c r="BL1561" s="21"/>
      <c r="BM1561" s="21"/>
      <c r="BN1561" s="21"/>
      <c r="BO1561" s="21"/>
      <c r="BP1561" s="21"/>
      <c r="BQ1561" s="21"/>
      <c r="BR1561" s="21"/>
      <c r="BS1561" s="21"/>
      <c r="BT1561" s="21"/>
      <c r="BU1561" s="21"/>
      <c r="BV1561" s="21"/>
      <c r="BW1561" s="21"/>
      <c r="BX1561" s="21"/>
      <c r="BY1561" s="21"/>
      <c r="BZ1561" s="21"/>
      <c r="CA1561" s="21"/>
      <c r="CB1561" s="21"/>
      <c r="CC1561" s="21"/>
      <c r="CD1561" s="21"/>
      <c r="CE1561" s="21"/>
      <c r="CF1561" s="21"/>
      <c r="CG1561" s="21"/>
      <c r="CH1561" s="21"/>
      <c r="CI1561" s="21"/>
      <c r="CJ1561" s="21"/>
      <c r="CK1561" s="21"/>
      <c r="CL1561" s="21"/>
      <c r="CM1561" s="21"/>
      <c r="CN1561" s="21"/>
      <c r="CO1561" s="21"/>
      <c r="CP1561" s="21"/>
      <c r="CQ1561" s="21"/>
      <c r="CR1561" s="21"/>
      <c r="CS1561" s="21"/>
      <c r="CT1561" s="21"/>
      <c r="CU1561" s="21"/>
    </row>
    <row r="1562" spans="1:99" s="29" customFormat="1" ht="15" x14ac:dyDescent="0.2">
      <c r="A1562" s="72"/>
      <c r="B1562" s="223" t="s">
        <v>421</v>
      </c>
      <c r="C1562" s="99" t="s">
        <v>603</v>
      </c>
      <c r="D1562" s="224">
        <v>1</v>
      </c>
      <c r="E1562" s="225" t="s">
        <v>11</v>
      </c>
      <c r="F1562" s="104"/>
      <c r="G1562" s="104"/>
      <c r="H1562" s="76">
        <f>SUM(F1562:G1562)*D1562</f>
        <v>0</v>
      </c>
      <c r="I1562" s="159">
        <f t="shared" ref="I1562:I1563" si="893">TRUNC(F1562*(1+$K$4),2)</f>
        <v>0</v>
      </c>
      <c r="J1562" s="159">
        <f t="shared" ref="J1562:J1563" si="894">TRUNC(G1562*(1+$K$4),2)</f>
        <v>0</v>
      </c>
      <c r="K1562" s="237">
        <f t="shared" ref="K1562:K1563" si="895">SUM(I1562:J1562)*D1562</f>
        <v>0</v>
      </c>
      <c r="L1562" s="21"/>
      <c r="M1562" s="21"/>
      <c r="N1562" s="21"/>
      <c r="O1562" s="30"/>
      <c r="P1562" s="26"/>
      <c r="Q1562" s="26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21"/>
      <c r="BB1562" s="21"/>
      <c r="BC1562" s="21"/>
      <c r="BD1562" s="21"/>
      <c r="BE1562" s="21"/>
      <c r="BF1562" s="21"/>
      <c r="BG1562" s="21"/>
      <c r="BH1562" s="21"/>
      <c r="BI1562" s="21"/>
      <c r="BJ1562" s="21"/>
      <c r="BK1562" s="21"/>
      <c r="BL1562" s="21"/>
      <c r="BM1562" s="21"/>
      <c r="BN1562" s="21"/>
      <c r="BO1562" s="21"/>
      <c r="BP1562" s="21"/>
      <c r="BQ1562" s="21"/>
      <c r="BR1562" s="21"/>
      <c r="BS1562" s="21"/>
      <c r="BT1562" s="21"/>
      <c r="BU1562" s="21"/>
      <c r="BV1562" s="21"/>
      <c r="BW1562" s="21"/>
      <c r="BX1562" s="21"/>
      <c r="BY1562" s="21"/>
      <c r="BZ1562" s="21"/>
      <c r="CA1562" s="21"/>
      <c r="CB1562" s="21"/>
      <c r="CC1562" s="21"/>
      <c r="CD1562" s="21"/>
      <c r="CE1562" s="21"/>
      <c r="CF1562" s="21"/>
      <c r="CG1562" s="21"/>
      <c r="CH1562" s="21"/>
      <c r="CI1562" s="21"/>
      <c r="CJ1562" s="21"/>
      <c r="CK1562" s="21"/>
      <c r="CL1562" s="21"/>
      <c r="CM1562" s="21"/>
      <c r="CN1562" s="21"/>
      <c r="CO1562" s="21"/>
      <c r="CP1562" s="21"/>
      <c r="CQ1562" s="21"/>
      <c r="CR1562" s="21"/>
      <c r="CS1562" s="21"/>
      <c r="CT1562" s="21"/>
      <c r="CU1562" s="21"/>
    </row>
    <row r="1563" spans="1:99" s="29" customFormat="1" ht="15" x14ac:dyDescent="0.2">
      <c r="A1563" s="72"/>
      <c r="B1563" s="223" t="s">
        <v>422</v>
      </c>
      <c r="C1563" s="99" t="s">
        <v>604</v>
      </c>
      <c r="D1563" s="224">
        <v>1</v>
      </c>
      <c r="E1563" s="225" t="s">
        <v>11</v>
      </c>
      <c r="F1563" s="104"/>
      <c r="G1563" s="104"/>
      <c r="H1563" s="76">
        <f>SUM(F1563:G1563)*D1563</f>
        <v>0</v>
      </c>
      <c r="I1563" s="159">
        <f t="shared" si="893"/>
        <v>0</v>
      </c>
      <c r="J1563" s="159">
        <f t="shared" si="894"/>
        <v>0</v>
      </c>
      <c r="K1563" s="237">
        <f t="shared" si="895"/>
        <v>0</v>
      </c>
      <c r="L1563" s="21"/>
      <c r="M1563" s="21"/>
      <c r="N1563" s="21"/>
      <c r="O1563" s="30"/>
      <c r="P1563" s="26"/>
      <c r="Q1563" s="26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21"/>
      <c r="BB1563" s="21"/>
      <c r="BC1563" s="21"/>
      <c r="BD1563" s="21"/>
      <c r="BE1563" s="21"/>
      <c r="BF1563" s="21"/>
      <c r="BG1563" s="21"/>
      <c r="BH1563" s="21"/>
      <c r="BI1563" s="21"/>
      <c r="BJ1563" s="21"/>
      <c r="BK1563" s="21"/>
      <c r="BL1563" s="21"/>
      <c r="BM1563" s="21"/>
      <c r="BN1563" s="21"/>
      <c r="BO1563" s="21"/>
      <c r="BP1563" s="21"/>
      <c r="BQ1563" s="21"/>
      <c r="BR1563" s="21"/>
      <c r="BS1563" s="21"/>
      <c r="BT1563" s="21"/>
      <c r="BU1563" s="21"/>
      <c r="BV1563" s="21"/>
      <c r="BW1563" s="21"/>
      <c r="BX1563" s="21"/>
      <c r="BY1563" s="21"/>
      <c r="BZ1563" s="21"/>
      <c r="CA1563" s="21"/>
      <c r="CB1563" s="21"/>
      <c r="CC1563" s="21"/>
      <c r="CD1563" s="21"/>
      <c r="CE1563" s="21"/>
      <c r="CF1563" s="21"/>
      <c r="CG1563" s="21"/>
      <c r="CH1563" s="21"/>
      <c r="CI1563" s="21"/>
      <c r="CJ1563" s="21"/>
      <c r="CK1563" s="21"/>
      <c r="CL1563" s="21"/>
      <c r="CM1563" s="21"/>
      <c r="CN1563" s="21"/>
      <c r="CO1563" s="21"/>
      <c r="CP1563" s="21"/>
      <c r="CQ1563" s="21"/>
      <c r="CR1563" s="21"/>
      <c r="CS1563" s="21"/>
      <c r="CT1563" s="21"/>
      <c r="CU1563" s="21"/>
    </row>
    <row r="1564" spans="1:99" s="29" customFormat="1" ht="45" x14ac:dyDescent="0.2">
      <c r="A1564" s="72"/>
      <c r="B1564" s="223" t="s">
        <v>21</v>
      </c>
      <c r="C1564" s="99" t="s">
        <v>361</v>
      </c>
      <c r="D1564" s="100"/>
      <c r="E1564" s="99"/>
      <c r="F1564" s="107"/>
      <c r="G1564" s="107"/>
      <c r="H1564" s="80"/>
      <c r="I1564" s="201"/>
      <c r="J1564" s="107"/>
      <c r="K1564" s="76"/>
      <c r="L1564" s="21"/>
      <c r="M1564" s="21"/>
      <c r="N1564" s="21"/>
      <c r="O1564" s="30"/>
      <c r="P1564" s="26"/>
      <c r="Q1564" s="26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21"/>
      <c r="BB1564" s="21"/>
      <c r="BC1564" s="21"/>
      <c r="BD1564" s="21"/>
      <c r="BE1564" s="21"/>
      <c r="BF1564" s="21"/>
      <c r="BG1564" s="21"/>
      <c r="BH1564" s="21"/>
      <c r="BI1564" s="21"/>
      <c r="BJ1564" s="21"/>
      <c r="BK1564" s="21"/>
      <c r="BL1564" s="21"/>
      <c r="BM1564" s="21"/>
      <c r="BN1564" s="21"/>
      <c r="BO1564" s="21"/>
      <c r="BP1564" s="21"/>
      <c r="BQ1564" s="21"/>
      <c r="BR1564" s="21"/>
      <c r="BS1564" s="21"/>
      <c r="BT1564" s="21"/>
      <c r="BU1564" s="21"/>
      <c r="BV1564" s="21"/>
      <c r="BW1564" s="21"/>
      <c r="BX1564" s="21"/>
      <c r="BY1564" s="21"/>
      <c r="BZ1564" s="21"/>
      <c r="CA1564" s="21"/>
      <c r="CB1564" s="21"/>
      <c r="CC1564" s="21"/>
      <c r="CD1564" s="21"/>
      <c r="CE1564" s="21"/>
      <c r="CF1564" s="21"/>
      <c r="CG1564" s="21"/>
      <c r="CH1564" s="21"/>
      <c r="CI1564" s="21"/>
      <c r="CJ1564" s="21"/>
      <c r="CK1564" s="21"/>
      <c r="CL1564" s="21"/>
      <c r="CM1564" s="21"/>
      <c r="CN1564" s="21"/>
      <c r="CO1564" s="21"/>
      <c r="CP1564" s="21"/>
      <c r="CQ1564" s="21"/>
      <c r="CR1564" s="21"/>
      <c r="CS1564" s="21"/>
      <c r="CT1564" s="21"/>
      <c r="CU1564" s="21"/>
    </row>
    <row r="1565" spans="1:99" s="29" customFormat="1" ht="15" x14ac:dyDescent="0.2">
      <c r="A1565" s="72"/>
      <c r="B1565" s="223" t="s">
        <v>602</v>
      </c>
      <c r="C1565" s="99" t="s">
        <v>363</v>
      </c>
      <c r="D1565" s="224">
        <v>1</v>
      </c>
      <c r="E1565" s="225" t="s">
        <v>11</v>
      </c>
      <c r="F1565" s="104"/>
      <c r="G1565" s="104"/>
      <c r="H1565" s="76">
        <f t="shared" ref="H1565:H1571" si="896">SUM(F1565,G1565)*D1565</f>
        <v>0</v>
      </c>
      <c r="I1565" s="159">
        <f t="shared" ref="I1565:I1571" si="897">TRUNC(F1565*(1+$K$4),2)</f>
        <v>0</v>
      </c>
      <c r="J1565" s="159">
        <f t="shared" ref="J1565:J1571" si="898">TRUNC(G1565*(1+$K$4),2)</f>
        <v>0</v>
      </c>
      <c r="K1565" s="237">
        <f t="shared" ref="K1565:K1571" si="899">SUM(I1565:J1565)*D1565</f>
        <v>0</v>
      </c>
      <c r="L1565" s="21"/>
      <c r="M1565" s="21"/>
      <c r="N1565" s="21"/>
      <c r="O1565" s="30"/>
      <c r="P1565" s="26"/>
      <c r="Q1565" s="26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21"/>
      <c r="BB1565" s="21"/>
      <c r="BC1565" s="21"/>
      <c r="BD1565" s="21"/>
      <c r="BE1565" s="21"/>
      <c r="BF1565" s="21"/>
      <c r="BG1565" s="21"/>
      <c r="BH1565" s="21"/>
      <c r="BI1565" s="21"/>
      <c r="BJ1565" s="21"/>
      <c r="BK1565" s="21"/>
      <c r="BL1565" s="21"/>
      <c r="BM1565" s="21"/>
      <c r="BN1565" s="21"/>
      <c r="BO1565" s="21"/>
      <c r="BP1565" s="21"/>
      <c r="BQ1565" s="21"/>
      <c r="BR1565" s="21"/>
      <c r="BS1565" s="21"/>
      <c r="BT1565" s="21"/>
      <c r="BU1565" s="21"/>
      <c r="BV1565" s="21"/>
      <c r="BW1565" s="21"/>
      <c r="BX1565" s="21"/>
      <c r="BY1565" s="21"/>
      <c r="BZ1565" s="21"/>
      <c r="CA1565" s="21"/>
      <c r="CB1565" s="21"/>
      <c r="CC1565" s="21"/>
      <c r="CD1565" s="21"/>
      <c r="CE1565" s="21"/>
      <c r="CF1565" s="21"/>
      <c r="CG1565" s="21"/>
      <c r="CH1565" s="21"/>
      <c r="CI1565" s="21"/>
      <c r="CJ1565" s="21"/>
      <c r="CK1565" s="21"/>
      <c r="CL1565" s="21"/>
      <c r="CM1565" s="21"/>
      <c r="CN1565" s="21"/>
      <c r="CO1565" s="21"/>
      <c r="CP1565" s="21"/>
      <c r="CQ1565" s="21"/>
      <c r="CR1565" s="21"/>
      <c r="CS1565" s="21"/>
      <c r="CT1565" s="21"/>
      <c r="CU1565" s="21"/>
    </row>
    <row r="1566" spans="1:99" s="23" customFormat="1" ht="15" x14ac:dyDescent="0.2">
      <c r="A1566" s="72"/>
      <c r="B1566" s="223" t="s">
        <v>934</v>
      </c>
      <c r="C1566" s="99" t="s">
        <v>365</v>
      </c>
      <c r="D1566" s="224">
        <v>1</v>
      </c>
      <c r="E1566" s="225" t="s">
        <v>11</v>
      </c>
      <c r="F1566" s="104"/>
      <c r="G1566" s="104"/>
      <c r="H1566" s="76">
        <f t="shared" si="896"/>
        <v>0</v>
      </c>
      <c r="I1566" s="159">
        <f t="shared" si="897"/>
        <v>0</v>
      </c>
      <c r="J1566" s="159">
        <f t="shared" si="898"/>
        <v>0</v>
      </c>
      <c r="K1566" s="237">
        <f t="shared" si="899"/>
        <v>0</v>
      </c>
      <c r="L1566" s="21"/>
      <c r="M1566" s="21"/>
      <c r="N1566" s="21"/>
    </row>
    <row r="1567" spans="1:99" s="29" customFormat="1" ht="15" x14ac:dyDescent="0.2">
      <c r="A1567" s="72"/>
      <c r="B1567" s="223" t="s">
        <v>935</v>
      </c>
      <c r="C1567" s="99" t="s">
        <v>367</v>
      </c>
      <c r="D1567" s="224">
        <v>1</v>
      </c>
      <c r="E1567" s="225" t="s">
        <v>11</v>
      </c>
      <c r="F1567" s="104"/>
      <c r="G1567" s="104"/>
      <c r="H1567" s="76">
        <f t="shared" si="896"/>
        <v>0</v>
      </c>
      <c r="I1567" s="159">
        <f t="shared" si="897"/>
        <v>0</v>
      </c>
      <c r="J1567" s="159">
        <f t="shared" si="898"/>
        <v>0</v>
      </c>
      <c r="K1567" s="237">
        <f t="shared" si="899"/>
        <v>0</v>
      </c>
      <c r="L1567" s="21"/>
      <c r="M1567" s="21"/>
      <c r="N1567" s="21"/>
      <c r="O1567" s="27"/>
      <c r="P1567" s="28"/>
      <c r="Q1567" s="28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21"/>
      <c r="BB1567" s="21"/>
      <c r="BC1567" s="21"/>
      <c r="BD1567" s="21"/>
      <c r="BE1567" s="21"/>
      <c r="BF1567" s="21"/>
      <c r="BG1567" s="21"/>
      <c r="BH1567" s="21"/>
      <c r="BI1567" s="21"/>
      <c r="BJ1567" s="21"/>
      <c r="BK1567" s="21"/>
      <c r="BL1567" s="21"/>
      <c r="BM1567" s="21"/>
      <c r="BN1567" s="21"/>
      <c r="BO1567" s="21"/>
      <c r="BP1567" s="21"/>
      <c r="BQ1567" s="21"/>
      <c r="BR1567" s="21"/>
      <c r="BS1567" s="21"/>
      <c r="BT1567" s="21"/>
      <c r="BU1567" s="21"/>
      <c r="BV1567" s="21"/>
      <c r="BW1567" s="21"/>
      <c r="BX1567" s="21"/>
      <c r="BY1567" s="21"/>
      <c r="BZ1567" s="21"/>
      <c r="CA1567" s="21"/>
      <c r="CB1567" s="21"/>
      <c r="CC1567" s="21"/>
      <c r="CD1567" s="21"/>
      <c r="CE1567" s="21"/>
      <c r="CF1567" s="21"/>
      <c r="CG1567" s="21"/>
      <c r="CH1567" s="21"/>
      <c r="CI1567" s="21"/>
      <c r="CJ1567" s="21"/>
      <c r="CK1567" s="21"/>
      <c r="CL1567" s="21"/>
      <c r="CM1567" s="21"/>
      <c r="CN1567" s="21"/>
      <c r="CO1567" s="21"/>
      <c r="CP1567" s="21"/>
      <c r="CQ1567" s="21"/>
      <c r="CR1567" s="21"/>
      <c r="CS1567" s="21"/>
      <c r="CT1567" s="21"/>
      <c r="CU1567" s="21"/>
    </row>
    <row r="1568" spans="1:99" s="29" customFormat="1" ht="15" x14ac:dyDescent="0.2">
      <c r="A1568" s="72"/>
      <c r="B1568" s="223" t="s">
        <v>936</v>
      </c>
      <c r="C1568" s="99" t="s">
        <v>369</v>
      </c>
      <c r="D1568" s="224">
        <v>1</v>
      </c>
      <c r="E1568" s="225" t="s">
        <v>11</v>
      </c>
      <c r="F1568" s="104"/>
      <c r="G1568" s="104"/>
      <c r="H1568" s="76">
        <f t="shared" si="896"/>
        <v>0</v>
      </c>
      <c r="I1568" s="159">
        <f t="shared" si="897"/>
        <v>0</v>
      </c>
      <c r="J1568" s="159">
        <f t="shared" si="898"/>
        <v>0</v>
      </c>
      <c r="K1568" s="237">
        <f t="shared" si="899"/>
        <v>0</v>
      </c>
      <c r="L1568" s="21"/>
      <c r="M1568" s="21"/>
      <c r="N1568" s="21"/>
      <c r="O1568" s="27"/>
      <c r="P1568" s="28"/>
      <c r="Q1568" s="28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21"/>
      <c r="BB1568" s="21"/>
      <c r="BC1568" s="21"/>
      <c r="BD1568" s="21"/>
      <c r="BE1568" s="21"/>
      <c r="BF1568" s="21"/>
      <c r="BG1568" s="21"/>
      <c r="BH1568" s="21"/>
      <c r="BI1568" s="21"/>
      <c r="BJ1568" s="21"/>
      <c r="BK1568" s="21"/>
      <c r="BL1568" s="21"/>
      <c r="BM1568" s="21"/>
      <c r="BN1568" s="21"/>
      <c r="BO1568" s="21"/>
      <c r="BP1568" s="21"/>
      <c r="BQ1568" s="21"/>
      <c r="BR1568" s="21"/>
      <c r="BS1568" s="21"/>
      <c r="BT1568" s="21"/>
      <c r="BU1568" s="21"/>
      <c r="BV1568" s="21"/>
      <c r="BW1568" s="21"/>
      <c r="BX1568" s="21"/>
      <c r="BY1568" s="21"/>
      <c r="BZ1568" s="21"/>
      <c r="CA1568" s="21"/>
      <c r="CB1568" s="21"/>
      <c r="CC1568" s="21"/>
      <c r="CD1568" s="21"/>
      <c r="CE1568" s="21"/>
      <c r="CF1568" s="21"/>
      <c r="CG1568" s="21"/>
      <c r="CH1568" s="21"/>
      <c r="CI1568" s="21"/>
      <c r="CJ1568" s="21"/>
      <c r="CK1568" s="21"/>
      <c r="CL1568" s="21"/>
      <c r="CM1568" s="21"/>
      <c r="CN1568" s="21"/>
      <c r="CO1568" s="21"/>
      <c r="CP1568" s="21"/>
      <c r="CQ1568" s="21"/>
      <c r="CR1568" s="21"/>
      <c r="CS1568" s="21"/>
      <c r="CT1568" s="21"/>
      <c r="CU1568" s="21"/>
    </row>
    <row r="1569" spans="1:99" s="29" customFormat="1" ht="15" x14ac:dyDescent="0.2">
      <c r="A1569" s="72"/>
      <c r="B1569" s="223" t="s">
        <v>937</v>
      </c>
      <c r="C1569" s="99" t="s">
        <v>371</v>
      </c>
      <c r="D1569" s="224">
        <v>1</v>
      </c>
      <c r="E1569" s="225" t="s">
        <v>11</v>
      </c>
      <c r="F1569" s="104"/>
      <c r="G1569" s="104"/>
      <c r="H1569" s="76">
        <f t="shared" si="896"/>
        <v>0</v>
      </c>
      <c r="I1569" s="159">
        <f t="shared" si="897"/>
        <v>0</v>
      </c>
      <c r="J1569" s="159">
        <f t="shared" si="898"/>
        <v>0</v>
      </c>
      <c r="K1569" s="237">
        <f t="shared" si="899"/>
        <v>0</v>
      </c>
      <c r="L1569" s="21"/>
      <c r="M1569" s="21"/>
      <c r="N1569" s="21"/>
      <c r="O1569" s="30"/>
      <c r="P1569" s="26"/>
      <c r="Q1569" s="26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21"/>
      <c r="BB1569" s="21"/>
      <c r="BC1569" s="21"/>
      <c r="BD1569" s="21"/>
      <c r="BE1569" s="21"/>
      <c r="BF1569" s="21"/>
      <c r="BG1569" s="21"/>
      <c r="BH1569" s="21"/>
      <c r="BI1569" s="21"/>
      <c r="BJ1569" s="21"/>
      <c r="BK1569" s="21"/>
      <c r="BL1569" s="21"/>
      <c r="BM1569" s="21"/>
      <c r="BN1569" s="21"/>
      <c r="BO1569" s="21"/>
      <c r="BP1569" s="21"/>
      <c r="BQ1569" s="21"/>
      <c r="BR1569" s="21"/>
      <c r="BS1569" s="21"/>
      <c r="BT1569" s="21"/>
      <c r="BU1569" s="21"/>
      <c r="BV1569" s="21"/>
      <c r="BW1569" s="21"/>
      <c r="BX1569" s="21"/>
      <c r="BY1569" s="21"/>
      <c r="BZ1569" s="21"/>
      <c r="CA1569" s="21"/>
      <c r="CB1569" s="21"/>
      <c r="CC1569" s="21"/>
      <c r="CD1569" s="21"/>
      <c r="CE1569" s="21"/>
      <c r="CF1569" s="21"/>
      <c r="CG1569" s="21"/>
      <c r="CH1569" s="21"/>
      <c r="CI1569" s="21"/>
      <c r="CJ1569" s="21"/>
      <c r="CK1569" s="21"/>
      <c r="CL1569" s="21"/>
      <c r="CM1569" s="21"/>
      <c r="CN1569" s="21"/>
      <c r="CO1569" s="21"/>
      <c r="CP1569" s="21"/>
      <c r="CQ1569" s="21"/>
      <c r="CR1569" s="21"/>
      <c r="CS1569" s="21"/>
      <c r="CT1569" s="21"/>
      <c r="CU1569" s="21"/>
    </row>
    <row r="1570" spans="1:99" s="29" customFormat="1" ht="15" x14ac:dyDescent="0.2">
      <c r="A1570" s="72"/>
      <c r="B1570" s="223" t="s">
        <v>938</v>
      </c>
      <c r="C1570" s="99" t="s">
        <v>373</v>
      </c>
      <c r="D1570" s="224">
        <v>2</v>
      </c>
      <c r="E1570" s="225" t="s">
        <v>11</v>
      </c>
      <c r="F1570" s="104"/>
      <c r="G1570" s="104"/>
      <c r="H1570" s="76">
        <f t="shared" si="896"/>
        <v>0</v>
      </c>
      <c r="I1570" s="159">
        <f t="shared" si="897"/>
        <v>0</v>
      </c>
      <c r="J1570" s="159">
        <f t="shared" si="898"/>
        <v>0</v>
      </c>
      <c r="K1570" s="237">
        <f t="shared" si="899"/>
        <v>0</v>
      </c>
      <c r="L1570" s="21"/>
      <c r="M1570" s="21"/>
      <c r="N1570" s="21"/>
      <c r="O1570" s="30"/>
      <c r="P1570" s="26"/>
      <c r="Q1570" s="26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21"/>
      <c r="BB1570" s="21"/>
      <c r="BC1570" s="21"/>
      <c r="BD1570" s="21"/>
      <c r="BE1570" s="21"/>
      <c r="BF1570" s="21"/>
      <c r="BG1570" s="21"/>
      <c r="BH1570" s="21"/>
      <c r="BI1570" s="21"/>
      <c r="BJ1570" s="21"/>
      <c r="BK1570" s="21"/>
      <c r="BL1570" s="21"/>
      <c r="BM1570" s="21"/>
      <c r="BN1570" s="21"/>
      <c r="BO1570" s="21"/>
      <c r="BP1570" s="21"/>
      <c r="BQ1570" s="21"/>
      <c r="BR1570" s="21"/>
      <c r="BS1570" s="21"/>
      <c r="BT1570" s="21"/>
      <c r="BU1570" s="21"/>
      <c r="BV1570" s="21"/>
      <c r="BW1570" s="21"/>
      <c r="BX1570" s="21"/>
      <c r="BY1570" s="21"/>
      <c r="BZ1570" s="21"/>
      <c r="CA1570" s="21"/>
      <c r="CB1570" s="21"/>
      <c r="CC1570" s="21"/>
      <c r="CD1570" s="21"/>
      <c r="CE1570" s="21"/>
      <c r="CF1570" s="21"/>
      <c r="CG1570" s="21"/>
      <c r="CH1570" s="21"/>
      <c r="CI1570" s="21"/>
      <c r="CJ1570" s="21"/>
      <c r="CK1570" s="21"/>
      <c r="CL1570" s="21"/>
      <c r="CM1570" s="21"/>
      <c r="CN1570" s="21"/>
      <c r="CO1570" s="21"/>
      <c r="CP1570" s="21"/>
      <c r="CQ1570" s="21"/>
      <c r="CR1570" s="21"/>
      <c r="CS1570" s="21"/>
      <c r="CT1570" s="21"/>
      <c r="CU1570" s="21"/>
    </row>
    <row r="1571" spans="1:99" s="23" customFormat="1" ht="15" x14ac:dyDescent="0.2">
      <c r="A1571" s="84"/>
      <c r="B1571" s="85" t="s">
        <v>939</v>
      </c>
      <c r="C1571" s="108" t="s">
        <v>375</v>
      </c>
      <c r="D1571" s="87">
        <v>1</v>
      </c>
      <c r="E1571" s="88" t="s">
        <v>11</v>
      </c>
      <c r="F1571" s="109"/>
      <c r="G1571" s="109"/>
      <c r="H1571" s="90">
        <f t="shared" si="896"/>
        <v>0</v>
      </c>
      <c r="I1571" s="159">
        <f t="shared" si="897"/>
        <v>0</v>
      </c>
      <c r="J1571" s="159">
        <f t="shared" si="898"/>
        <v>0</v>
      </c>
      <c r="K1571" s="270">
        <f t="shared" si="899"/>
        <v>0</v>
      </c>
      <c r="L1571" s="21"/>
      <c r="M1571" s="21"/>
      <c r="N1571" s="21"/>
    </row>
    <row r="1572" spans="1:99" s="21" customFormat="1" ht="15" x14ac:dyDescent="0.2">
      <c r="A1572" s="204"/>
      <c r="B1572" s="205"/>
      <c r="C1572" s="206" t="s">
        <v>380</v>
      </c>
      <c r="D1572" s="207"/>
      <c r="E1572" s="206"/>
      <c r="F1572" s="208">
        <f>SUMPRODUCT(F1531:F1571,D1531:D1571)</f>
        <v>0</v>
      </c>
      <c r="G1572" s="208">
        <f>SUMPRODUCT(G1531:G1571,D1531:D1571)</f>
        <v>0</v>
      </c>
      <c r="H1572" s="209">
        <f>SUM(H1531:H1571)</f>
        <v>0</v>
      </c>
      <c r="I1572" s="208">
        <f>SUMPRODUCT(I1531:I1571,D1531:D1571)</f>
        <v>0</v>
      </c>
      <c r="J1572" s="208">
        <f>SUMPRODUCT(J1531:J1571,D1531:D1571)</f>
        <v>0</v>
      </c>
      <c r="K1572" s="209">
        <f>SUM(K1531:K1571)</f>
        <v>0</v>
      </c>
    </row>
    <row r="1573" spans="1:99" s="29" customFormat="1" ht="15" x14ac:dyDescent="0.2">
      <c r="A1573" s="190"/>
      <c r="B1573" s="191" t="s">
        <v>381</v>
      </c>
      <c r="C1573" s="192" t="s">
        <v>886</v>
      </c>
      <c r="D1573" s="193"/>
      <c r="E1573" s="192"/>
      <c r="F1573" s="194"/>
      <c r="G1573" s="195"/>
      <c r="H1573" s="196"/>
      <c r="I1573" s="197"/>
      <c r="J1573" s="198"/>
      <c r="K1573" s="199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21"/>
      <c r="BB1573" s="21"/>
      <c r="BC1573" s="21"/>
      <c r="BD1573" s="21"/>
      <c r="BE1573" s="21"/>
      <c r="BF1573" s="21"/>
      <c r="BG1573" s="21"/>
      <c r="BH1573" s="21"/>
      <c r="BI1573" s="21"/>
      <c r="BJ1573" s="21"/>
      <c r="BK1573" s="21"/>
      <c r="BL1573" s="21"/>
      <c r="BM1573" s="21"/>
      <c r="BN1573" s="21"/>
      <c r="BO1573" s="21"/>
      <c r="BP1573" s="21"/>
      <c r="BQ1573" s="21"/>
      <c r="BR1573" s="21"/>
      <c r="BS1573" s="21"/>
      <c r="BT1573" s="21"/>
      <c r="BU1573" s="21"/>
      <c r="BV1573" s="21"/>
      <c r="BW1573" s="21"/>
      <c r="BX1573" s="21"/>
      <c r="BY1573" s="21"/>
      <c r="BZ1573" s="21"/>
      <c r="CA1573" s="21"/>
      <c r="CB1573" s="21"/>
      <c r="CC1573" s="21"/>
      <c r="CD1573" s="21"/>
      <c r="CE1573" s="21"/>
      <c r="CF1573" s="21"/>
      <c r="CG1573" s="21"/>
      <c r="CH1573" s="21"/>
      <c r="CI1573" s="21"/>
      <c r="CJ1573" s="21"/>
      <c r="CK1573" s="21"/>
      <c r="CL1573" s="21"/>
      <c r="CM1573" s="21"/>
      <c r="CN1573" s="21"/>
      <c r="CO1573" s="21"/>
      <c r="CP1573" s="21"/>
      <c r="CQ1573" s="21"/>
      <c r="CR1573" s="21"/>
      <c r="CS1573" s="21"/>
      <c r="CT1573" s="21"/>
      <c r="CU1573" s="21"/>
    </row>
    <row r="1574" spans="1:99" s="29" customFormat="1" ht="15" x14ac:dyDescent="0.2">
      <c r="A1574" s="119"/>
      <c r="B1574" s="266">
        <v>1</v>
      </c>
      <c r="C1574" s="267" t="s">
        <v>887</v>
      </c>
      <c r="D1574" s="124"/>
      <c r="E1574" s="238"/>
      <c r="F1574" s="74"/>
      <c r="G1574" s="74"/>
      <c r="H1574" s="241"/>
      <c r="I1574" s="172"/>
      <c r="J1574" s="159"/>
      <c r="K1574" s="237"/>
      <c r="L1574" s="21"/>
      <c r="M1574" s="30"/>
      <c r="N1574" s="26"/>
      <c r="O1574" s="26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21"/>
      <c r="BB1574" s="21"/>
      <c r="BC1574" s="21"/>
      <c r="BD1574" s="21"/>
      <c r="BE1574" s="21"/>
      <c r="BF1574" s="21"/>
      <c r="BG1574" s="21"/>
      <c r="BH1574" s="21"/>
      <c r="BI1574" s="21"/>
      <c r="BJ1574" s="21"/>
      <c r="BK1574" s="21"/>
      <c r="BL1574" s="21"/>
      <c r="BM1574" s="21"/>
      <c r="BN1574" s="21"/>
      <c r="BO1574" s="21"/>
      <c r="BP1574" s="21"/>
      <c r="BQ1574" s="21"/>
      <c r="BR1574" s="21"/>
      <c r="BS1574" s="21"/>
      <c r="BT1574" s="21"/>
      <c r="BU1574" s="21"/>
      <c r="BV1574" s="21"/>
      <c r="BW1574" s="21"/>
      <c r="BX1574" s="21"/>
      <c r="BY1574" s="21"/>
      <c r="BZ1574" s="21"/>
      <c r="CA1574" s="21"/>
      <c r="CB1574" s="21"/>
      <c r="CC1574" s="21"/>
      <c r="CD1574" s="21"/>
      <c r="CE1574" s="21"/>
      <c r="CF1574" s="21"/>
      <c r="CG1574" s="21"/>
      <c r="CH1574" s="21"/>
      <c r="CI1574" s="21"/>
      <c r="CJ1574" s="21"/>
      <c r="CK1574" s="21"/>
      <c r="CL1574" s="21"/>
      <c r="CM1574" s="21"/>
      <c r="CN1574" s="21"/>
      <c r="CO1574" s="21"/>
      <c r="CP1574" s="21"/>
      <c r="CQ1574" s="21"/>
      <c r="CR1574" s="21"/>
      <c r="CS1574" s="21"/>
    </row>
    <row r="1575" spans="1:99" s="23" customFormat="1" ht="15" x14ac:dyDescent="0.2">
      <c r="A1575" s="72"/>
      <c r="B1575" s="223" t="s">
        <v>10</v>
      </c>
      <c r="C1575" s="120" t="s">
        <v>591</v>
      </c>
      <c r="D1575" s="100"/>
      <c r="E1575" s="120"/>
      <c r="F1575" s="101"/>
      <c r="G1575" s="79"/>
      <c r="H1575" s="80"/>
      <c r="I1575" s="139"/>
      <c r="J1575" s="82"/>
      <c r="K1575" s="76"/>
      <c r="L1575" s="21"/>
      <c r="M1575" s="22"/>
    </row>
    <row r="1576" spans="1:99" s="3" customFormat="1" ht="45" x14ac:dyDescent="0.2">
      <c r="A1576" s="72"/>
      <c r="B1576" s="223" t="s">
        <v>338</v>
      </c>
      <c r="C1576" s="120" t="s">
        <v>593</v>
      </c>
      <c r="D1576" s="224">
        <v>13</v>
      </c>
      <c r="E1576" s="225" t="s">
        <v>289</v>
      </c>
      <c r="F1576" s="75"/>
      <c r="G1576" s="75"/>
      <c r="H1576" s="76">
        <f t="shared" ref="H1576:H1578" si="900">SUM(F1576,G1576)*D1576</f>
        <v>0</v>
      </c>
      <c r="I1576" s="159">
        <f t="shared" ref="I1576:I1578" si="901">TRUNC(F1576*(1+$K$4),2)</f>
        <v>0</v>
      </c>
      <c r="J1576" s="159">
        <f t="shared" ref="J1576:J1578" si="902">TRUNC(G1576*(1+$K$4),2)</f>
        <v>0</v>
      </c>
      <c r="K1576" s="237">
        <f t="shared" ref="K1576:K1578" si="903">SUM(I1576:J1576)*D1576</f>
        <v>0</v>
      </c>
    </row>
    <row r="1577" spans="1:99" s="3" customFormat="1" ht="15" x14ac:dyDescent="0.2">
      <c r="A1577" s="72"/>
      <c r="B1577" s="223" t="s">
        <v>340</v>
      </c>
      <c r="C1577" s="155" t="s">
        <v>595</v>
      </c>
      <c r="D1577" s="224">
        <v>13</v>
      </c>
      <c r="E1577" s="225" t="s">
        <v>289</v>
      </c>
      <c r="F1577" s="75"/>
      <c r="G1577" s="75"/>
      <c r="H1577" s="76">
        <f t="shared" si="900"/>
        <v>0</v>
      </c>
      <c r="I1577" s="159">
        <f t="shared" si="901"/>
        <v>0</v>
      </c>
      <c r="J1577" s="159">
        <f t="shared" si="902"/>
        <v>0</v>
      </c>
      <c r="K1577" s="237">
        <f t="shared" si="903"/>
        <v>0</v>
      </c>
    </row>
    <row r="1578" spans="1:99" s="3" customFormat="1" ht="30" x14ac:dyDescent="0.2">
      <c r="A1578" s="84"/>
      <c r="B1578" s="203" t="s">
        <v>342</v>
      </c>
      <c r="C1578" s="210" t="s">
        <v>597</v>
      </c>
      <c r="D1578" s="87">
        <v>13</v>
      </c>
      <c r="E1578" s="88" t="s">
        <v>289</v>
      </c>
      <c r="F1578" s="89"/>
      <c r="G1578" s="89"/>
      <c r="H1578" s="90">
        <f t="shared" si="900"/>
        <v>0</v>
      </c>
      <c r="I1578" s="159">
        <f t="shared" si="901"/>
        <v>0</v>
      </c>
      <c r="J1578" s="159">
        <f t="shared" si="902"/>
        <v>0</v>
      </c>
      <c r="K1578" s="247">
        <f t="shared" si="903"/>
        <v>0</v>
      </c>
    </row>
    <row r="1579" spans="1:99" s="3" customFormat="1" ht="15" x14ac:dyDescent="0.2">
      <c r="A1579" s="140"/>
      <c r="B1579" s="205"/>
      <c r="C1579" s="142" t="s">
        <v>888</v>
      </c>
      <c r="D1579" s="143"/>
      <c r="E1579" s="142"/>
      <c r="F1579" s="187">
        <f>SUMPRODUCT(F1576:F1578,D1576:D1578)</f>
        <v>0</v>
      </c>
      <c r="G1579" s="187">
        <f>SUMPRODUCT(G1576:G1578,D1576:D1578)</f>
        <v>0</v>
      </c>
      <c r="H1579" s="188">
        <f>SUM(H1576:H1578)</f>
        <v>0</v>
      </c>
      <c r="I1579" s="222">
        <f>SUMPRODUCT(I1576:I1578,D1576:D1578)</f>
        <v>0</v>
      </c>
      <c r="J1579" s="222">
        <f>SUMPRODUCT(J1576:J1578,D1576:D1578)</f>
        <v>0</v>
      </c>
      <c r="K1579" s="188">
        <f>SUM(K1576:K1578)</f>
        <v>0</v>
      </c>
    </row>
    <row r="1580" spans="1:99" s="3" customFormat="1" ht="15" x14ac:dyDescent="0.2">
      <c r="A1580" s="190"/>
      <c r="B1580" s="191" t="s">
        <v>433</v>
      </c>
      <c r="C1580" s="192" t="s">
        <v>382</v>
      </c>
      <c r="D1580" s="193"/>
      <c r="E1580" s="192"/>
      <c r="F1580" s="194"/>
      <c r="G1580" s="195"/>
      <c r="H1580" s="196"/>
      <c r="I1580" s="197"/>
      <c r="J1580" s="198"/>
      <c r="K1580" s="199"/>
    </row>
    <row r="1581" spans="1:99" s="8" customFormat="1" ht="30" x14ac:dyDescent="0.2">
      <c r="A1581" s="65"/>
      <c r="B1581" s="223" t="s">
        <v>286</v>
      </c>
      <c r="C1581" s="73" t="s">
        <v>385</v>
      </c>
      <c r="D1581" s="224">
        <v>90</v>
      </c>
      <c r="E1581" s="225" t="s">
        <v>289</v>
      </c>
      <c r="F1581" s="107" t="s">
        <v>39</v>
      </c>
      <c r="G1581" s="75"/>
      <c r="H1581" s="76">
        <f t="shared" ref="H1581" si="904">SUM(F1581,G1581)*D1581</f>
        <v>0</v>
      </c>
      <c r="I1581" s="172" t="s">
        <v>39</v>
      </c>
      <c r="J1581" s="159">
        <f t="shared" ref="J1581:J1583" si="905">TRUNC(G1581*(1+$K$4),2)</f>
        <v>0</v>
      </c>
      <c r="K1581" s="237">
        <f t="shared" ref="K1581:K1583" si="906">SUM(I1581:J1581)*D1581</f>
        <v>0</v>
      </c>
    </row>
    <row r="1582" spans="1:99" s="3" customFormat="1" ht="15" x14ac:dyDescent="0.2">
      <c r="A1582" s="72"/>
      <c r="B1582" s="223" t="s">
        <v>298</v>
      </c>
      <c r="C1582" s="73" t="s">
        <v>386</v>
      </c>
      <c r="D1582" s="224">
        <v>90</v>
      </c>
      <c r="E1582" s="225" t="s">
        <v>289</v>
      </c>
      <c r="F1582" s="75"/>
      <c r="G1582" s="75"/>
      <c r="H1582" s="76">
        <f>SUM(F1582,G1582)*D1582</f>
        <v>0</v>
      </c>
      <c r="I1582" s="159">
        <f t="shared" ref="I1582:I1583" si="907">TRUNC(F1582*(1+$K$4),2)</f>
        <v>0</v>
      </c>
      <c r="J1582" s="159">
        <f t="shared" si="905"/>
        <v>0</v>
      </c>
      <c r="K1582" s="237">
        <f t="shared" si="906"/>
        <v>0</v>
      </c>
    </row>
    <row r="1583" spans="1:99" s="3" customFormat="1" ht="15" x14ac:dyDescent="0.2">
      <c r="A1583" s="84"/>
      <c r="B1583" s="85" t="s">
        <v>303</v>
      </c>
      <c r="C1583" s="86" t="s">
        <v>387</v>
      </c>
      <c r="D1583" s="87">
        <v>90</v>
      </c>
      <c r="E1583" s="88" t="s">
        <v>289</v>
      </c>
      <c r="F1583" s="89"/>
      <c r="G1583" s="89"/>
      <c r="H1583" s="90">
        <f>SUM(F1583,G1583)*D1583</f>
        <v>0</v>
      </c>
      <c r="I1583" s="159">
        <f t="shared" si="907"/>
        <v>0</v>
      </c>
      <c r="J1583" s="159">
        <f t="shared" si="905"/>
        <v>0</v>
      </c>
      <c r="K1583" s="247">
        <f t="shared" si="906"/>
        <v>0</v>
      </c>
    </row>
    <row r="1584" spans="1:99" s="3" customFormat="1" ht="15" x14ac:dyDescent="0.2">
      <c r="A1584" s="140"/>
      <c r="B1584" s="141"/>
      <c r="C1584" s="142" t="s">
        <v>388</v>
      </c>
      <c r="D1584" s="143"/>
      <c r="E1584" s="142"/>
      <c r="F1584" s="187">
        <f>SUMPRODUCT(F1581:F1583,D1581:D1583)</f>
        <v>0</v>
      </c>
      <c r="G1584" s="187">
        <f>SUMPRODUCT(G1581:G1583,D1581:D1583)</f>
        <v>0</v>
      </c>
      <c r="H1584" s="188">
        <f>SUM(H1581:H1583)</f>
        <v>0</v>
      </c>
      <c r="I1584" s="222">
        <f>SUMPRODUCT(I1581:I1583,D1581:D1583)</f>
        <v>0</v>
      </c>
      <c r="J1584" s="222">
        <f>SUMPRODUCT(J1581:J1583,D1581:D1583)</f>
        <v>0</v>
      </c>
      <c r="K1584" s="188">
        <f>SUM(K1581:K1583)</f>
        <v>0</v>
      </c>
    </row>
    <row r="1585" spans="1:11" s="3" customFormat="1" ht="15" x14ac:dyDescent="0.2">
      <c r="A1585" s="190"/>
      <c r="B1585" s="191" t="s">
        <v>437</v>
      </c>
      <c r="C1585" s="192" t="s">
        <v>434</v>
      </c>
      <c r="D1585" s="193"/>
      <c r="E1585" s="192"/>
      <c r="F1585" s="194"/>
      <c r="G1585" s="195"/>
      <c r="H1585" s="196"/>
      <c r="I1585" s="197"/>
      <c r="J1585" s="198"/>
      <c r="K1585" s="199"/>
    </row>
    <row r="1586" spans="1:11" s="3" customFormat="1" ht="45" x14ac:dyDescent="0.2">
      <c r="A1586" s="144"/>
      <c r="B1586" s="85" t="s">
        <v>286</v>
      </c>
      <c r="C1586" s="86" t="s">
        <v>435</v>
      </c>
      <c r="D1586" s="87">
        <v>1</v>
      </c>
      <c r="E1586" s="88" t="s">
        <v>11</v>
      </c>
      <c r="F1586" s="89"/>
      <c r="G1586" s="89"/>
      <c r="H1586" s="90">
        <f>SUM(F1586,G1586)*D1586</f>
        <v>0</v>
      </c>
      <c r="I1586" s="159">
        <f t="shared" ref="I1586" si="908">TRUNC(F1586*(1+$K$4),2)</f>
        <v>0</v>
      </c>
      <c r="J1586" s="159">
        <f t="shared" ref="J1586" si="909">TRUNC(G1586*(1+$K$4),2)</f>
        <v>0</v>
      </c>
      <c r="K1586" s="247">
        <f t="shared" ref="K1586" si="910">SUM(I1586:J1586)*D1586</f>
        <v>0</v>
      </c>
    </row>
    <row r="1587" spans="1:11" s="3" customFormat="1" ht="15" x14ac:dyDescent="0.2">
      <c r="A1587" s="140"/>
      <c r="B1587" s="141"/>
      <c r="C1587" s="142" t="s">
        <v>436</v>
      </c>
      <c r="D1587" s="143"/>
      <c r="E1587" s="142"/>
      <c r="F1587" s="187">
        <f>SUMPRODUCT(F1585:F1586,D1585:D1586)</f>
        <v>0</v>
      </c>
      <c r="G1587" s="187">
        <f>SUMPRODUCT(G1585:G1586,D1585:D1586)</f>
        <v>0</v>
      </c>
      <c r="H1587" s="188">
        <f>SUM(H1586)</f>
        <v>0</v>
      </c>
      <c r="I1587" s="222">
        <f>SUMPRODUCT(I1585:I1586,D1585:D1586)</f>
        <v>0</v>
      </c>
      <c r="J1587" s="222">
        <f>SUMPRODUCT(J1585:J1586,D1585:D1586)</f>
        <v>0</v>
      </c>
      <c r="K1587" s="188">
        <f>SUM(K1586)</f>
        <v>0</v>
      </c>
    </row>
    <row r="1588" spans="1:11" s="3" customFormat="1" ht="15" x14ac:dyDescent="0.2">
      <c r="A1588" s="140"/>
      <c r="B1588" s="141"/>
      <c r="C1588" s="142" t="s">
        <v>901</v>
      </c>
      <c r="D1588" s="143"/>
      <c r="E1588" s="142"/>
      <c r="F1588" s="187">
        <f t="shared" ref="F1588:K1588" si="911">SUM(F1587+F1584+F1579+F1572+F1528+F1510)</f>
        <v>0</v>
      </c>
      <c r="G1588" s="187">
        <f t="shared" si="911"/>
        <v>0</v>
      </c>
      <c r="H1588" s="188">
        <f t="shared" si="911"/>
        <v>0</v>
      </c>
      <c r="I1588" s="187">
        <f t="shared" si="911"/>
        <v>0</v>
      </c>
      <c r="J1588" s="187">
        <f t="shared" si="911"/>
        <v>0</v>
      </c>
      <c r="K1588" s="188">
        <f t="shared" si="911"/>
        <v>0</v>
      </c>
    </row>
    <row r="1589" spans="1:11" s="3" customFormat="1" ht="15" x14ac:dyDescent="0.2">
      <c r="A1589" s="190"/>
      <c r="B1589" s="191" t="s">
        <v>889</v>
      </c>
      <c r="C1589" s="192" t="s">
        <v>71</v>
      </c>
      <c r="D1589" s="193"/>
      <c r="E1589" s="192"/>
      <c r="F1589" s="194"/>
      <c r="G1589" s="195"/>
      <c r="H1589" s="196"/>
      <c r="I1589" s="197"/>
      <c r="J1589" s="198"/>
      <c r="K1589" s="199"/>
    </row>
    <row r="1590" spans="1:11" s="3" customFormat="1" ht="15" x14ac:dyDescent="0.2">
      <c r="A1590" s="119"/>
      <c r="B1590" s="266">
        <v>1</v>
      </c>
      <c r="C1590" s="267" t="s">
        <v>240</v>
      </c>
      <c r="D1590" s="124"/>
      <c r="E1590" s="238"/>
      <c r="F1590" s="74"/>
      <c r="G1590" s="74"/>
      <c r="H1590" s="241"/>
      <c r="I1590" s="172"/>
      <c r="J1590" s="159"/>
      <c r="K1590" s="237"/>
    </row>
    <row r="1591" spans="1:11" s="3" customFormat="1" ht="15" x14ac:dyDescent="0.2">
      <c r="A1591" s="119"/>
      <c r="B1591" s="155" t="s">
        <v>10</v>
      </c>
      <c r="C1591" s="155" t="s">
        <v>944</v>
      </c>
      <c r="D1591" s="124">
        <v>1</v>
      </c>
      <c r="E1591" s="238" t="s">
        <v>11</v>
      </c>
      <c r="F1591" s="116"/>
      <c r="G1591" s="116"/>
      <c r="H1591" s="241">
        <f t="shared" ref="H1591:H1601" si="912">SUM(F1591,G1591)*D1591</f>
        <v>0</v>
      </c>
      <c r="I1591" s="159">
        <f t="shared" ref="I1591:I1601" si="913">TRUNC(F1591*(1+$K$4),2)</f>
        <v>0</v>
      </c>
      <c r="J1591" s="159">
        <f t="shared" ref="J1591:J1601" si="914">TRUNC(G1591*(1+$K$4),2)</f>
        <v>0</v>
      </c>
      <c r="K1591" s="237">
        <f t="shared" ref="K1591:K1615" si="915">SUM(I1591:J1591)*D1591</f>
        <v>0</v>
      </c>
    </row>
    <row r="1592" spans="1:11" s="3" customFormat="1" ht="45" x14ac:dyDescent="0.2">
      <c r="A1592" s="72"/>
      <c r="B1592" s="155" t="s">
        <v>12</v>
      </c>
      <c r="C1592" s="155" t="s">
        <v>945</v>
      </c>
      <c r="D1592" s="124">
        <v>4</v>
      </c>
      <c r="E1592" s="238" t="s">
        <v>11</v>
      </c>
      <c r="F1592" s="116"/>
      <c r="G1592" s="116"/>
      <c r="H1592" s="241">
        <f t="shared" si="912"/>
        <v>0</v>
      </c>
      <c r="I1592" s="159">
        <f t="shared" si="913"/>
        <v>0</v>
      </c>
      <c r="J1592" s="159">
        <f t="shared" si="914"/>
        <v>0</v>
      </c>
      <c r="K1592" s="237">
        <f t="shared" si="915"/>
        <v>0</v>
      </c>
    </row>
    <row r="1593" spans="1:11" s="3" customFormat="1" ht="30" x14ac:dyDescent="0.2">
      <c r="A1593" s="72"/>
      <c r="B1593" s="155" t="s">
        <v>72</v>
      </c>
      <c r="C1593" s="155" t="s">
        <v>946</v>
      </c>
      <c r="D1593" s="124">
        <v>1</v>
      </c>
      <c r="E1593" s="238" t="s">
        <v>11</v>
      </c>
      <c r="F1593" s="116"/>
      <c r="G1593" s="116"/>
      <c r="H1593" s="241">
        <f t="shared" si="912"/>
        <v>0</v>
      </c>
      <c r="I1593" s="159">
        <f t="shared" si="913"/>
        <v>0</v>
      </c>
      <c r="J1593" s="159">
        <f t="shared" si="914"/>
        <v>0</v>
      </c>
      <c r="K1593" s="237">
        <f t="shared" si="915"/>
        <v>0</v>
      </c>
    </row>
    <row r="1594" spans="1:11" s="3" customFormat="1" ht="30" x14ac:dyDescent="0.2">
      <c r="A1594" s="72"/>
      <c r="B1594" s="155" t="s">
        <v>129</v>
      </c>
      <c r="C1594" s="155" t="s">
        <v>70</v>
      </c>
      <c r="D1594" s="124">
        <v>1</v>
      </c>
      <c r="E1594" s="238" t="s">
        <v>11</v>
      </c>
      <c r="F1594" s="116"/>
      <c r="G1594" s="116"/>
      <c r="H1594" s="241">
        <f t="shared" si="912"/>
        <v>0</v>
      </c>
      <c r="I1594" s="159">
        <f t="shared" si="913"/>
        <v>0</v>
      </c>
      <c r="J1594" s="159">
        <f t="shared" si="914"/>
        <v>0</v>
      </c>
      <c r="K1594" s="237">
        <f t="shared" si="915"/>
        <v>0</v>
      </c>
    </row>
    <row r="1595" spans="1:11" s="3" customFormat="1" ht="30" x14ac:dyDescent="0.2">
      <c r="A1595" s="72"/>
      <c r="B1595" s="155" t="s">
        <v>128</v>
      </c>
      <c r="C1595" s="123" t="s">
        <v>230</v>
      </c>
      <c r="D1595" s="124">
        <v>1</v>
      </c>
      <c r="E1595" s="242" t="s">
        <v>11</v>
      </c>
      <c r="F1595" s="116"/>
      <c r="G1595" s="272"/>
      <c r="H1595" s="237">
        <f t="shared" ref="H1595" si="916">SUM(F1595:G1595)*D1595</f>
        <v>0</v>
      </c>
      <c r="I1595" s="159">
        <f t="shared" si="913"/>
        <v>0</v>
      </c>
      <c r="J1595" s="159">
        <f t="shared" si="914"/>
        <v>0</v>
      </c>
      <c r="K1595" s="237">
        <f t="shared" si="915"/>
        <v>0</v>
      </c>
    </row>
    <row r="1596" spans="1:11" s="3" customFormat="1" ht="60" x14ac:dyDescent="0.2">
      <c r="A1596" s="239"/>
      <c r="B1596" s="155" t="s">
        <v>131</v>
      </c>
      <c r="C1596" s="240" t="s">
        <v>37</v>
      </c>
      <c r="D1596" s="124">
        <v>1</v>
      </c>
      <c r="E1596" s="238" t="s">
        <v>11</v>
      </c>
      <c r="F1596" s="116"/>
      <c r="G1596" s="116"/>
      <c r="H1596" s="241">
        <f t="shared" si="912"/>
        <v>0</v>
      </c>
      <c r="I1596" s="159">
        <f t="shared" si="913"/>
        <v>0</v>
      </c>
      <c r="J1596" s="159">
        <f t="shared" si="914"/>
        <v>0</v>
      </c>
      <c r="K1596" s="237">
        <f t="shared" si="915"/>
        <v>0</v>
      </c>
    </row>
    <row r="1597" spans="1:11" s="3" customFormat="1" ht="15" x14ac:dyDescent="0.2">
      <c r="A1597" s="72"/>
      <c r="B1597" s="155" t="s">
        <v>165</v>
      </c>
      <c r="C1597" s="155" t="s">
        <v>15</v>
      </c>
      <c r="D1597" s="124">
        <v>58</v>
      </c>
      <c r="E1597" s="238" t="s">
        <v>16</v>
      </c>
      <c r="F1597" s="116"/>
      <c r="G1597" s="116"/>
      <c r="H1597" s="241">
        <f t="shared" si="912"/>
        <v>0</v>
      </c>
      <c r="I1597" s="159">
        <f t="shared" si="913"/>
        <v>0</v>
      </c>
      <c r="J1597" s="159">
        <f t="shared" si="914"/>
        <v>0</v>
      </c>
      <c r="K1597" s="237">
        <f t="shared" si="915"/>
        <v>0</v>
      </c>
    </row>
    <row r="1598" spans="1:11" s="3" customFormat="1" ht="15" x14ac:dyDescent="0.2">
      <c r="A1598" s="72"/>
      <c r="B1598" s="155" t="s">
        <v>166</v>
      </c>
      <c r="C1598" s="155" t="s">
        <v>136</v>
      </c>
      <c r="D1598" s="124">
        <v>6</v>
      </c>
      <c r="E1598" s="238" t="s">
        <v>16</v>
      </c>
      <c r="F1598" s="116"/>
      <c r="G1598" s="116"/>
      <c r="H1598" s="241">
        <f t="shared" si="912"/>
        <v>0</v>
      </c>
      <c r="I1598" s="159">
        <f t="shared" si="913"/>
        <v>0</v>
      </c>
      <c r="J1598" s="159">
        <f t="shared" si="914"/>
        <v>0</v>
      </c>
      <c r="K1598" s="237">
        <f t="shared" si="915"/>
        <v>0</v>
      </c>
    </row>
    <row r="1599" spans="1:11" s="3" customFormat="1" ht="15" x14ac:dyDescent="0.2">
      <c r="A1599" s="72"/>
      <c r="B1599" s="155" t="s">
        <v>167</v>
      </c>
      <c r="C1599" s="155" t="s">
        <v>47</v>
      </c>
      <c r="D1599" s="124">
        <v>15</v>
      </c>
      <c r="E1599" s="238" t="s">
        <v>11</v>
      </c>
      <c r="F1599" s="116"/>
      <c r="G1599" s="116"/>
      <c r="H1599" s="241">
        <f t="shared" si="912"/>
        <v>0</v>
      </c>
      <c r="I1599" s="159">
        <f t="shared" si="913"/>
        <v>0</v>
      </c>
      <c r="J1599" s="159">
        <f t="shared" si="914"/>
        <v>0</v>
      </c>
      <c r="K1599" s="237">
        <f t="shared" si="915"/>
        <v>0</v>
      </c>
    </row>
    <row r="1600" spans="1:11" s="3" customFormat="1" ht="15" x14ac:dyDescent="0.2">
      <c r="A1600" s="72"/>
      <c r="B1600" s="155" t="s">
        <v>137</v>
      </c>
      <c r="C1600" s="155" t="s">
        <v>122</v>
      </c>
      <c r="D1600" s="124">
        <v>4</v>
      </c>
      <c r="E1600" s="238" t="s">
        <v>11</v>
      </c>
      <c r="F1600" s="116"/>
      <c r="G1600" s="116"/>
      <c r="H1600" s="241">
        <f t="shared" si="912"/>
        <v>0</v>
      </c>
      <c r="I1600" s="159">
        <f t="shared" si="913"/>
        <v>0</v>
      </c>
      <c r="J1600" s="159">
        <f t="shared" si="914"/>
        <v>0</v>
      </c>
      <c r="K1600" s="237">
        <f t="shared" si="915"/>
        <v>0</v>
      </c>
    </row>
    <row r="1601" spans="1:11" s="3" customFormat="1" ht="15" x14ac:dyDescent="0.2">
      <c r="A1601" s="72"/>
      <c r="B1601" s="155" t="s">
        <v>168</v>
      </c>
      <c r="C1601" s="155" t="s">
        <v>135</v>
      </c>
      <c r="D1601" s="124">
        <v>8</v>
      </c>
      <c r="E1601" s="238" t="s">
        <v>33</v>
      </c>
      <c r="F1601" s="116"/>
      <c r="G1601" s="116"/>
      <c r="H1601" s="241">
        <f t="shared" si="912"/>
        <v>0</v>
      </c>
      <c r="I1601" s="159">
        <f t="shared" si="913"/>
        <v>0</v>
      </c>
      <c r="J1601" s="159">
        <f t="shared" si="914"/>
        <v>0</v>
      </c>
      <c r="K1601" s="237">
        <f t="shared" si="915"/>
        <v>0</v>
      </c>
    </row>
    <row r="1602" spans="1:11" s="3" customFormat="1" ht="15" x14ac:dyDescent="0.2">
      <c r="A1602" s="72"/>
      <c r="B1602" s="155" t="s">
        <v>169</v>
      </c>
      <c r="C1602" s="155" t="s">
        <v>947</v>
      </c>
      <c r="D1602" s="124"/>
      <c r="E1602" s="238"/>
      <c r="F1602" s="74"/>
      <c r="G1602" s="74"/>
      <c r="H1602" s="241"/>
      <c r="I1602" s="172"/>
      <c r="J1602" s="159"/>
      <c r="K1602" s="237"/>
    </row>
    <row r="1603" spans="1:11" s="3" customFormat="1" ht="15" x14ac:dyDescent="0.2">
      <c r="A1603" s="72"/>
      <c r="B1603" s="155" t="s">
        <v>271</v>
      </c>
      <c r="C1603" s="155" t="s">
        <v>139</v>
      </c>
      <c r="D1603" s="124">
        <v>15</v>
      </c>
      <c r="E1603" s="238" t="s">
        <v>16</v>
      </c>
      <c r="F1603" s="116"/>
      <c r="G1603" s="116"/>
      <c r="H1603" s="241">
        <f t="shared" ref="H1603:H1608" si="917">SUM(F1603,G1603)*D1603</f>
        <v>0</v>
      </c>
      <c r="I1603" s="159">
        <f t="shared" ref="I1603:I1608" si="918">TRUNC(F1603*(1+$K$4),2)</f>
        <v>0</v>
      </c>
      <c r="J1603" s="159">
        <f t="shared" ref="J1603:J1608" si="919">TRUNC(G1603*(1+$K$4),2)</f>
        <v>0</v>
      </c>
      <c r="K1603" s="237">
        <f t="shared" si="915"/>
        <v>0</v>
      </c>
    </row>
    <row r="1604" spans="1:11" s="3" customFormat="1" ht="15" x14ac:dyDescent="0.2">
      <c r="A1604" s="72"/>
      <c r="B1604" s="155" t="s">
        <v>272</v>
      </c>
      <c r="C1604" s="155" t="s">
        <v>134</v>
      </c>
      <c r="D1604" s="124">
        <v>30</v>
      </c>
      <c r="E1604" s="238" t="s">
        <v>16</v>
      </c>
      <c r="F1604" s="116"/>
      <c r="G1604" s="116"/>
      <c r="H1604" s="241">
        <f t="shared" si="917"/>
        <v>0</v>
      </c>
      <c r="I1604" s="159">
        <f t="shared" si="918"/>
        <v>0</v>
      </c>
      <c r="J1604" s="159">
        <f t="shared" si="919"/>
        <v>0</v>
      </c>
      <c r="K1604" s="237">
        <f t="shared" si="915"/>
        <v>0</v>
      </c>
    </row>
    <row r="1605" spans="1:11" s="3" customFormat="1" ht="15" x14ac:dyDescent="0.2">
      <c r="A1605" s="72"/>
      <c r="B1605" s="155" t="s">
        <v>170</v>
      </c>
      <c r="C1605" s="155" t="s">
        <v>439</v>
      </c>
      <c r="D1605" s="124">
        <v>4</v>
      </c>
      <c r="E1605" s="238" t="s">
        <v>11</v>
      </c>
      <c r="F1605" s="116"/>
      <c r="G1605" s="116"/>
      <c r="H1605" s="241">
        <f t="shared" si="917"/>
        <v>0</v>
      </c>
      <c r="I1605" s="159">
        <f t="shared" si="918"/>
        <v>0</v>
      </c>
      <c r="J1605" s="159">
        <f t="shared" si="919"/>
        <v>0</v>
      </c>
      <c r="K1605" s="237">
        <f t="shared" si="915"/>
        <v>0</v>
      </c>
    </row>
    <row r="1606" spans="1:11" s="3" customFormat="1" ht="15" x14ac:dyDescent="0.2">
      <c r="A1606" s="72"/>
      <c r="B1606" s="155" t="s">
        <v>171</v>
      </c>
      <c r="C1606" s="155" t="s">
        <v>145</v>
      </c>
      <c r="D1606" s="124">
        <v>3</v>
      </c>
      <c r="E1606" s="238" t="s">
        <v>11</v>
      </c>
      <c r="F1606" s="116"/>
      <c r="G1606" s="116"/>
      <c r="H1606" s="241">
        <f t="shared" si="917"/>
        <v>0</v>
      </c>
      <c r="I1606" s="159">
        <f t="shared" si="918"/>
        <v>0</v>
      </c>
      <c r="J1606" s="159">
        <f t="shared" si="919"/>
        <v>0</v>
      </c>
      <c r="K1606" s="237">
        <f t="shared" si="915"/>
        <v>0</v>
      </c>
    </row>
    <row r="1607" spans="1:11" s="3" customFormat="1" ht="15" x14ac:dyDescent="0.2">
      <c r="A1607" s="72"/>
      <c r="B1607" s="155" t="s">
        <v>172</v>
      </c>
      <c r="C1607" s="155" t="s">
        <v>140</v>
      </c>
      <c r="D1607" s="124">
        <v>8</v>
      </c>
      <c r="E1607" s="238" t="s">
        <v>11</v>
      </c>
      <c r="F1607" s="116"/>
      <c r="G1607" s="116"/>
      <c r="H1607" s="241">
        <f t="shared" si="917"/>
        <v>0</v>
      </c>
      <c r="I1607" s="159">
        <f t="shared" si="918"/>
        <v>0</v>
      </c>
      <c r="J1607" s="159">
        <f t="shared" si="919"/>
        <v>0</v>
      </c>
      <c r="K1607" s="237">
        <f t="shared" si="915"/>
        <v>0</v>
      </c>
    </row>
    <row r="1608" spans="1:11" s="3" customFormat="1" ht="30" x14ac:dyDescent="0.2">
      <c r="A1608" s="72"/>
      <c r="B1608" s="155" t="s">
        <v>173</v>
      </c>
      <c r="C1608" s="155" t="s">
        <v>138</v>
      </c>
      <c r="D1608" s="124">
        <v>4</v>
      </c>
      <c r="E1608" s="238" t="s">
        <v>11</v>
      </c>
      <c r="F1608" s="116"/>
      <c r="G1608" s="116"/>
      <c r="H1608" s="241">
        <f t="shared" si="917"/>
        <v>0</v>
      </c>
      <c r="I1608" s="159">
        <f t="shared" si="918"/>
        <v>0</v>
      </c>
      <c r="J1608" s="159">
        <f t="shared" si="919"/>
        <v>0</v>
      </c>
      <c r="K1608" s="237">
        <f t="shared" si="915"/>
        <v>0</v>
      </c>
    </row>
    <row r="1609" spans="1:11" s="3" customFormat="1" ht="15" x14ac:dyDescent="0.2">
      <c r="A1609" s="72"/>
      <c r="B1609" s="155" t="s">
        <v>174</v>
      </c>
      <c r="C1609" s="155" t="s">
        <v>144</v>
      </c>
      <c r="D1609" s="124"/>
      <c r="E1609" s="238"/>
      <c r="F1609" s="74"/>
      <c r="G1609" s="74"/>
      <c r="H1609" s="241"/>
      <c r="I1609" s="172"/>
      <c r="J1609" s="159"/>
      <c r="K1609" s="237"/>
    </row>
    <row r="1610" spans="1:11" s="3" customFormat="1" ht="15" x14ac:dyDescent="0.2">
      <c r="A1610" s="72"/>
      <c r="B1610" s="155" t="s">
        <v>440</v>
      </c>
      <c r="C1610" s="155" t="s">
        <v>141</v>
      </c>
      <c r="D1610" s="124">
        <v>2</v>
      </c>
      <c r="E1610" s="238" t="s">
        <v>11</v>
      </c>
      <c r="F1610" s="116"/>
      <c r="G1610" s="116"/>
      <c r="H1610" s="241">
        <f t="shared" ref="H1610:H1615" si="920">SUM(F1610,G1610)*D1610</f>
        <v>0</v>
      </c>
      <c r="I1610" s="159">
        <f t="shared" ref="I1610:I1615" si="921">TRUNC(F1610*(1+$K$4),2)</f>
        <v>0</v>
      </c>
      <c r="J1610" s="159">
        <f t="shared" ref="J1610:J1615" si="922">TRUNC(G1610*(1+$K$4),2)</f>
        <v>0</v>
      </c>
      <c r="K1610" s="237">
        <f t="shared" si="915"/>
        <v>0</v>
      </c>
    </row>
    <row r="1611" spans="1:11" s="3" customFormat="1" ht="15" x14ac:dyDescent="0.2">
      <c r="A1611" s="72"/>
      <c r="B1611" s="155" t="s">
        <v>441</v>
      </c>
      <c r="C1611" s="155" t="s">
        <v>449</v>
      </c>
      <c r="D1611" s="124">
        <v>1</v>
      </c>
      <c r="E1611" s="238" t="s">
        <v>11</v>
      </c>
      <c r="F1611" s="116"/>
      <c r="G1611" s="116"/>
      <c r="H1611" s="241">
        <f t="shared" si="920"/>
        <v>0</v>
      </c>
      <c r="I1611" s="159">
        <f t="shared" si="921"/>
        <v>0</v>
      </c>
      <c r="J1611" s="159">
        <f t="shared" si="922"/>
        <v>0</v>
      </c>
      <c r="K1611" s="237">
        <f t="shared" si="915"/>
        <v>0</v>
      </c>
    </row>
    <row r="1612" spans="1:11" s="3" customFormat="1" ht="15" x14ac:dyDescent="0.2">
      <c r="A1612" s="72"/>
      <c r="B1612" s="155" t="s">
        <v>175</v>
      </c>
      <c r="C1612" s="155" t="s">
        <v>949</v>
      </c>
      <c r="D1612" s="124">
        <v>600</v>
      </c>
      <c r="E1612" s="238" t="s">
        <v>16</v>
      </c>
      <c r="F1612" s="116"/>
      <c r="G1612" s="116"/>
      <c r="H1612" s="241">
        <f t="shared" si="920"/>
        <v>0</v>
      </c>
      <c r="I1612" s="159">
        <f t="shared" si="921"/>
        <v>0</v>
      </c>
      <c r="J1612" s="159">
        <f t="shared" si="922"/>
        <v>0</v>
      </c>
      <c r="K1612" s="237">
        <f t="shared" si="915"/>
        <v>0</v>
      </c>
    </row>
    <row r="1613" spans="1:11" s="3" customFormat="1" ht="15" x14ac:dyDescent="0.2">
      <c r="A1613" s="72"/>
      <c r="B1613" s="155" t="s">
        <v>176</v>
      </c>
      <c r="C1613" s="155" t="s">
        <v>890</v>
      </c>
      <c r="D1613" s="124">
        <v>100</v>
      </c>
      <c r="E1613" s="238" t="s">
        <v>16</v>
      </c>
      <c r="F1613" s="116"/>
      <c r="G1613" s="116"/>
      <c r="H1613" s="241">
        <f t="shared" ref="H1613" si="923">(F1613+G1613)*D1613</f>
        <v>0</v>
      </c>
      <c r="I1613" s="159">
        <f t="shared" si="921"/>
        <v>0</v>
      </c>
      <c r="J1613" s="159">
        <f t="shared" si="922"/>
        <v>0</v>
      </c>
      <c r="K1613" s="237">
        <f t="shared" si="915"/>
        <v>0</v>
      </c>
    </row>
    <row r="1614" spans="1:11" s="3" customFormat="1" ht="15" x14ac:dyDescent="0.2">
      <c r="A1614" s="72"/>
      <c r="B1614" s="155" t="s">
        <v>177</v>
      </c>
      <c r="C1614" s="155" t="s">
        <v>28</v>
      </c>
      <c r="D1614" s="124">
        <v>1000</v>
      </c>
      <c r="E1614" s="238" t="s">
        <v>16</v>
      </c>
      <c r="F1614" s="116"/>
      <c r="G1614" s="116"/>
      <c r="H1614" s="241">
        <f t="shared" si="920"/>
        <v>0</v>
      </c>
      <c r="I1614" s="159">
        <f t="shared" si="921"/>
        <v>0</v>
      </c>
      <c r="J1614" s="159">
        <f t="shared" si="922"/>
        <v>0</v>
      </c>
      <c r="K1614" s="237">
        <f t="shared" si="915"/>
        <v>0</v>
      </c>
    </row>
    <row r="1615" spans="1:11" s="3" customFormat="1" ht="15" x14ac:dyDescent="0.2">
      <c r="A1615" s="72"/>
      <c r="B1615" s="155" t="s">
        <v>178</v>
      </c>
      <c r="C1615" s="155" t="s">
        <v>158</v>
      </c>
      <c r="D1615" s="124">
        <v>350</v>
      </c>
      <c r="E1615" s="238" t="s">
        <v>16</v>
      </c>
      <c r="F1615" s="116"/>
      <c r="G1615" s="116"/>
      <c r="H1615" s="241">
        <f t="shared" si="920"/>
        <v>0</v>
      </c>
      <c r="I1615" s="159">
        <f t="shared" si="921"/>
        <v>0</v>
      </c>
      <c r="J1615" s="159">
        <f t="shared" si="922"/>
        <v>0</v>
      </c>
      <c r="K1615" s="237">
        <f t="shared" si="915"/>
        <v>0</v>
      </c>
    </row>
    <row r="1616" spans="1:11" s="3" customFormat="1" ht="15" x14ac:dyDescent="0.2">
      <c r="A1616" s="72"/>
      <c r="B1616" s="155" t="s">
        <v>179</v>
      </c>
      <c r="C1616" s="155" t="s">
        <v>162</v>
      </c>
      <c r="D1616" s="124"/>
      <c r="E1616" s="238"/>
      <c r="F1616" s="74"/>
      <c r="G1616" s="74"/>
      <c r="H1616" s="241" t="s">
        <v>130</v>
      </c>
      <c r="I1616" s="172"/>
      <c r="J1616" s="159"/>
      <c r="K1616" s="237"/>
    </row>
    <row r="1617" spans="1:11" s="3" customFormat="1" ht="15" x14ac:dyDescent="0.2">
      <c r="A1617" s="72"/>
      <c r="B1617" s="155" t="s">
        <v>609</v>
      </c>
      <c r="C1617" s="155" t="s">
        <v>164</v>
      </c>
      <c r="D1617" s="124">
        <v>6</v>
      </c>
      <c r="E1617" s="238" t="s">
        <v>11</v>
      </c>
      <c r="F1617" s="116"/>
      <c r="G1617" s="116"/>
      <c r="H1617" s="241">
        <f t="shared" ref="H1617:H1624" si="924">SUM(F1617,G1617)*D1617</f>
        <v>0</v>
      </c>
      <c r="I1617" s="159">
        <f t="shared" ref="I1617:I1624" si="925">TRUNC(F1617*(1+$K$4),2)</f>
        <v>0</v>
      </c>
      <c r="J1617" s="159">
        <f t="shared" ref="J1617:J1624" si="926">TRUNC(G1617*(1+$K$4),2)</f>
        <v>0</v>
      </c>
      <c r="K1617" s="237">
        <f t="shared" ref="K1617:K1624" si="927">SUM(I1617:J1617)*D1617</f>
        <v>0</v>
      </c>
    </row>
    <row r="1618" spans="1:11" s="3" customFormat="1" ht="15" x14ac:dyDescent="0.2">
      <c r="A1618" s="72"/>
      <c r="B1618" s="155" t="s">
        <v>610</v>
      </c>
      <c r="C1618" s="155" t="s">
        <v>163</v>
      </c>
      <c r="D1618" s="124">
        <v>8</v>
      </c>
      <c r="E1618" s="238" t="s">
        <v>11</v>
      </c>
      <c r="F1618" s="116"/>
      <c r="G1618" s="116"/>
      <c r="H1618" s="241">
        <f t="shared" si="924"/>
        <v>0</v>
      </c>
      <c r="I1618" s="159">
        <f t="shared" si="925"/>
        <v>0</v>
      </c>
      <c r="J1618" s="159">
        <f t="shared" si="926"/>
        <v>0</v>
      </c>
      <c r="K1618" s="237">
        <f t="shared" si="927"/>
        <v>0</v>
      </c>
    </row>
    <row r="1619" spans="1:11" s="3" customFormat="1" ht="15" x14ac:dyDescent="0.2">
      <c r="A1619" s="72" t="s">
        <v>146</v>
      </c>
      <c r="B1619" s="155" t="s">
        <v>611</v>
      </c>
      <c r="C1619" s="155" t="s">
        <v>242</v>
      </c>
      <c r="D1619" s="124">
        <v>2</v>
      </c>
      <c r="E1619" s="238" t="s">
        <v>11</v>
      </c>
      <c r="F1619" s="116"/>
      <c r="G1619" s="116"/>
      <c r="H1619" s="241">
        <f t="shared" si="924"/>
        <v>0</v>
      </c>
      <c r="I1619" s="159">
        <f t="shared" si="925"/>
        <v>0</v>
      </c>
      <c r="J1619" s="159">
        <f t="shared" si="926"/>
        <v>0</v>
      </c>
      <c r="K1619" s="237">
        <f t="shared" si="927"/>
        <v>0</v>
      </c>
    </row>
    <row r="1620" spans="1:11" s="3" customFormat="1" ht="15" x14ac:dyDescent="0.2">
      <c r="A1620" s="72" t="s">
        <v>146</v>
      </c>
      <c r="B1620" s="155" t="s">
        <v>180</v>
      </c>
      <c r="C1620" s="155" t="s">
        <v>132</v>
      </c>
      <c r="D1620" s="124">
        <v>9</v>
      </c>
      <c r="E1620" s="238" t="s">
        <v>11</v>
      </c>
      <c r="F1620" s="116"/>
      <c r="G1620" s="116"/>
      <c r="H1620" s="241">
        <f t="shared" si="924"/>
        <v>0</v>
      </c>
      <c r="I1620" s="159">
        <f t="shared" si="925"/>
        <v>0</v>
      </c>
      <c r="J1620" s="159">
        <f t="shared" si="926"/>
        <v>0</v>
      </c>
      <c r="K1620" s="237">
        <f t="shared" si="927"/>
        <v>0</v>
      </c>
    </row>
    <row r="1621" spans="1:11" s="3" customFormat="1" ht="15" x14ac:dyDescent="0.2">
      <c r="A1621" s="72"/>
      <c r="B1621" s="155" t="s">
        <v>181</v>
      </c>
      <c r="C1621" s="155" t="s">
        <v>160</v>
      </c>
      <c r="D1621" s="124">
        <v>1</v>
      </c>
      <c r="E1621" s="238" t="s">
        <v>33</v>
      </c>
      <c r="F1621" s="116"/>
      <c r="G1621" s="116"/>
      <c r="H1621" s="241">
        <f t="shared" si="924"/>
        <v>0</v>
      </c>
      <c r="I1621" s="159">
        <f t="shared" si="925"/>
        <v>0</v>
      </c>
      <c r="J1621" s="159">
        <f t="shared" si="926"/>
        <v>0</v>
      </c>
      <c r="K1621" s="237">
        <f t="shared" si="927"/>
        <v>0</v>
      </c>
    </row>
    <row r="1622" spans="1:11" s="3" customFormat="1" ht="15" x14ac:dyDescent="0.2">
      <c r="A1622" s="72"/>
      <c r="B1622" s="155" t="s">
        <v>182</v>
      </c>
      <c r="C1622" s="155" t="s">
        <v>147</v>
      </c>
      <c r="D1622" s="124">
        <v>4</v>
      </c>
      <c r="E1622" s="238" t="s">
        <v>11</v>
      </c>
      <c r="F1622" s="116"/>
      <c r="G1622" s="116"/>
      <c r="H1622" s="241">
        <f t="shared" si="924"/>
        <v>0</v>
      </c>
      <c r="I1622" s="159">
        <f t="shared" si="925"/>
        <v>0</v>
      </c>
      <c r="J1622" s="159">
        <f t="shared" si="926"/>
        <v>0</v>
      </c>
      <c r="K1622" s="237">
        <f t="shared" si="927"/>
        <v>0</v>
      </c>
    </row>
    <row r="1623" spans="1:11" s="3" customFormat="1" ht="15" x14ac:dyDescent="0.2">
      <c r="A1623" s="72"/>
      <c r="B1623" s="155" t="s">
        <v>183</v>
      </c>
      <c r="C1623" s="155" t="s">
        <v>444</v>
      </c>
      <c r="D1623" s="124">
        <v>3</v>
      </c>
      <c r="E1623" s="238" t="s">
        <v>11</v>
      </c>
      <c r="F1623" s="116"/>
      <c r="G1623" s="116"/>
      <c r="H1623" s="241">
        <f t="shared" si="924"/>
        <v>0</v>
      </c>
      <c r="I1623" s="159">
        <f t="shared" si="925"/>
        <v>0</v>
      </c>
      <c r="J1623" s="159">
        <f t="shared" si="926"/>
        <v>0</v>
      </c>
      <c r="K1623" s="237">
        <f t="shared" si="927"/>
        <v>0</v>
      </c>
    </row>
    <row r="1624" spans="1:11" s="3" customFormat="1" ht="15" x14ac:dyDescent="0.2">
      <c r="A1624" s="72"/>
      <c r="B1624" s="155" t="s">
        <v>184</v>
      </c>
      <c r="C1624" s="155" t="s">
        <v>156</v>
      </c>
      <c r="D1624" s="124">
        <v>1</v>
      </c>
      <c r="E1624" s="238" t="s">
        <v>11</v>
      </c>
      <c r="F1624" s="116"/>
      <c r="G1624" s="116"/>
      <c r="H1624" s="241">
        <f t="shared" si="924"/>
        <v>0</v>
      </c>
      <c r="I1624" s="159">
        <f t="shared" si="925"/>
        <v>0</v>
      </c>
      <c r="J1624" s="159">
        <f t="shared" si="926"/>
        <v>0</v>
      </c>
      <c r="K1624" s="237">
        <f t="shared" si="927"/>
        <v>0</v>
      </c>
    </row>
    <row r="1625" spans="1:11" s="3" customFormat="1" ht="15" x14ac:dyDescent="0.2">
      <c r="A1625" s="119"/>
      <c r="B1625" s="266">
        <v>2</v>
      </c>
      <c r="C1625" s="267" t="s">
        <v>241</v>
      </c>
      <c r="D1625" s="124"/>
      <c r="E1625" s="238"/>
      <c r="F1625" s="74"/>
      <c r="G1625" s="74"/>
      <c r="H1625" s="241"/>
      <c r="I1625" s="172"/>
      <c r="J1625" s="159"/>
      <c r="K1625" s="237"/>
    </row>
    <row r="1626" spans="1:11" s="3" customFormat="1" ht="15" x14ac:dyDescent="0.2">
      <c r="A1626" s="119"/>
      <c r="B1626" s="155" t="s">
        <v>14</v>
      </c>
      <c r="C1626" s="155" t="s">
        <v>133</v>
      </c>
      <c r="D1626" s="124">
        <v>1</v>
      </c>
      <c r="E1626" s="238" t="s">
        <v>11</v>
      </c>
      <c r="F1626" s="116"/>
      <c r="G1626" s="116"/>
      <c r="H1626" s="241">
        <f t="shared" ref="H1626" si="928">SUM(F1626,G1626)*D1626</f>
        <v>0</v>
      </c>
      <c r="I1626" s="159">
        <f t="shared" ref="I1626" si="929">TRUNC(F1626*(1+$K$4),2)</f>
        <v>0</v>
      </c>
      <c r="J1626" s="159">
        <f t="shared" ref="J1626" si="930">TRUNC(G1626*(1+$K$4),2)</f>
        <v>0</v>
      </c>
      <c r="K1626" s="237">
        <f t="shared" ref="K1626:K1650" si="931">SUM(I1626:J1626)*D1626</f>
        <v>0</v>
      </c>
    </row>
    <row r="1627" spans="1:11" s="3" customFormat="1" ht="15" x14ac:dyDescent="0.2">
      <c r="A1627" s="72"/>
      <c r="B1627" s="155" t="s">
        <v>17</v>
      </c>
      <c r="C1627" s="155" t="s">
        <v>947</v>
      </c>
      <c r="D1627" s="124"/>
      <c r="E1627" s="238"/>
      <c r="F1627" s="74"/>
      <c r="G1627" s="74"/>
      <c r="H1627" s="241"/>
      <c r="I1627" s="172"/>
      <c r="J1627" s="159"/>
      <c r="K1627" s="237"/>
    </row>
    <row r="1628" spans="1:11" s="3" customFormat="1" ht="15" x14ac:dyDescent="0.2">
      <c r="A1628" s="72"/>
      <c r="B1628" s="155" t="s">
        <v>234</v>
      </c>
      <c r="C1628" s="155" t="s">
        <v>139</v>
      </c>
      <c r="D1628" s="124">
        <v>27</v>
      </c>
      <c r="E1628" s="238" t="s">
        <v>16</v>
      </c>
      <c r="F1628" s="116"/>
      <c r="G1628" s="116"/>
      <c r="H1628" s="241">
        <f t="shared" ref="H1628:H1633" si="932">SUM(F1628,G1628)*D1628</f>
        <v>0</v>
      </c>
      <c r="I1628" s="159">
        <f t="shared" ref="I1628:I1646" si="933">TRUNC(F1628*(1+$K$4),2)</f>
        <v>0</v>
      </c>
      <c r="J1628" s="159">
        <f t="shared" ref="J1628:J1646" si="934">TRUNC(G1628*(1+$K$4),2)</f>
        <v>0</v>
      </c>
      <c r="K1628" s="237">
        <f t="shared" si="931"/>
        <v>0</v>
      </c>
    </row>
    <row r="1629" spans="1:11" s="3" customFormat="1" ht="15" x14ac:dyDescent="0.2">
      <c r="A1629" s="72"/>
      <c r="B1629" s="155" t="s">
        <v>235</v>
      </c>
      <c r="C1629" s="155" t="s">
        <v>134</v>
      </c>
      <c r="D1629" s="124">
        <v>150</v>
      </c>
      <c r="E1629" s="238" t="s">
        <v>16</v>
      </c>
      <c r="F1629" s="116"/>
      <c r="G1629" s="116"/>
      <c r="H1629" s="241">
        <f t="shared" si="932"/>
        <v>0</v>
      </c>
      <c r="I1629" s="159">
        <f t="shared" si="933"/>
        <v>0</v>
      </c>
      <c r="J1629" s="159">
        <f t="shared" si="934"/>
        <v>0</v>
      </c>
      <c r="K1629" s="237">
        <f t="shared" si="931"/>
        <v>0</v>
      </c>
    </row>
    <row r="1630" spans="1:11" s="3" customFormat="1" ht="15" x14ac:dyDescent="0.2">
      <c r="A1630" s="72"/>
      <c r="B1630" s="155" t="s">
        <v>19</v>
      </c>
      <c r="C1630" s="155" t="s">
        <v>145</v>
      </c>
      <c r="D1630" s="124">
        <v>14</v>
      </c>
      <c r="E1630" s="238" t="s">
        <v>11</v>
      </c>
      <c r="F1630" s="116"/>
      <c r="G1630" s="116"/>
      <c r="H1630" s="241">
        <f t="shared" si="932"/>
        <v>0</v>
      </c>
      <c r="I1630" s="159">
        <f t="shared" si="933"/>
        <v>0</v>
      </c>
      <c r="J1630" s="159">
        <f t="shared" si="934"/>
        <v>0</v>
      </c>
      <c r="K1630" s="237">
        <f t="shared" si="931"/>
        <v>0</v>
      </c>
    </row>
    <row r="1631" spans="1:11" s="3" customFormat="1" ht="15" x14ac:dyDescent="0.2">
      <c r="A1631" s="72"/>
      <c r="B1631" s="155" t="s">
        <v>21</v>
      </c>
      <c r="C1631" s="155" t="s">
        <v>140</v>
      </c>
      <c r="D1631" s="124">
        <v>30</v>
      </c>
      <c r="E1631" s="238" t="s">
        <v>11</v>
      </c>
      <c r="F1631" s="116"/>
      <c r="G1631" s="116"/>
      <c r="H1631" s="241">
        <f t="shared" si="932"/>
        <v>0</v>
      </c>
      <c r="I1631" s="159">
        <f t="shared" si="933"/>
        <v>0</v>
      </c>
      <c r="J1631" s="159">
        <f t="shared" si="934"/>
        <v>0</v>
      </c>
      <c r="K1631" s="237">
        <f t="shared" si="931"/>
        <v>0</v>
      </c>
    </row>
    <row r="1632" spans="1:11" s="3" customFormat="1" ht="15" x14ac:dyDescent="0.2">
      <c r="A1632" s="72"/>
      <c r="B1632" s="155" t="s">
        <v>23</v>
      </c>
      <c r="C1632" s="155" t="s">
        <v>245</v>
      </c>
      <c r="D1632" s="124">
        <v>650</v>
      </c>
      <c r="E1632" s="238" t="s">
        <v>16</v>
      </c>
      <c r="F1632" s="116"/>
      <c r="G1632" s="116"/>
      <c r="H1632" s="241">
        <f t="shared" si="932"/>
        <v>0</v>
      </c>
      <c r="I1632" s="159">
        <f t="shared" si="933"/>
        <v>0</v>
      </c>
      <c r="J1632" s="159">
        <f t="shared" si="934"/>
        <v>0</v>
      </c>
      <c r="K1632" s="237">
        <f t="shared" si="931"/>
        <v>0</v>
      </c>
    </row>
    <row r="1633" spans="1:11" s="3" customFormat="1" ht="15" x14ac:dyDescent="0.2">
      <c r="A1633" s="72"/>
      <c r="B1633" s="155" t="s">
        <v>236</v>
      </c>
      <c r="C1633" s="155" t="s">
        <v>949</v>
      </c>
      <c r="D1633" s="124">
        <v>80</v>
      </c>
      <c r="E1633" s="238" t="s">
        <v>16</v>
      </c>
      <c r="F1633" s="116"/>
      <c r="G1633" s="116"/>
      <c r="H1633" s="241">
        <f t="shared" si="932"/>
        <v>0</v>
      </c>
      <c r="I1633" s="159">
        <f t="shared" si="933"/>
        <v>0</v>
      </c>
      <c r="J1633" s="159">
        <f t="shared" si="934"/>
        <v>0</v>
      </c>
      <c r="K1633" s="237">
        <f t="shared" si="931"/>
        <v>0</v>
      </c>
    </row>
    <row r="1634" spans="1:11" s="3" customFormat="1" ht="15" x14ac:dyDescent="0.2">
      <c r="A1634" s="72"/>
      <c r="B1634" s="155" t="s">
        <v>237</v>
      </c>
      <c r="C1634" s="155" t="s">
        <v>161</v>
      </c>
      <c r="D1634" s="124">
        <v>200</v>
      </c>
      <c r="E1634" s="238" t="s">
        <v>16</v>
      </c>
      <c r="F1634" s="116"/>
      <c r="G1634" s="116"/>
      <c r="H1634" s="241">
        <f t="shared" ref="H1634:H1636" si="935">(F1634+G1634)*D1634</f>
        <v>0</v>
      </c>
      <c r="I1634" s="159">
        <f t="shared" si="933"/>
        <v>0</v>
      </c>
      <c r="J1634" s="159">
        <f t="shared" si="934"/>
        <v>0</v>
      </c>
      <c r="K1634" s="237">
        <f t="shared" si="931"/>
        <v>0</v>
      </c>
    </row>
    <row r="1635" spans="1:11" s="3" customFormat="1" ht="30" x14ac:dyDescent="0.2">
      <c r="A1635" s="72"/>
      <c r="B1635" s="155" t="s">
        <v>238</v>
      </c>
      <c r="C1635" s="155" t="s">
        <v>989</v>
      </c>
      <c r="D1635" s="124">
        <v>60</v>
      </c>
      <c r="E1635" s="238" t="s">
        <v>16</v>
      </c>
      <c r="F1635" s="116"/>
      <c r="G1635" s="116"/>
      <c r="H1635" s="241">
        <f t="shared" si="935"/>
        <v>0</v>
      </c>
      <c r="I1635" s="159">
        <f t="shared" si="933"/>
        <v>0</v>
      </c>
      <c r="J1635" s="159">
        <f t="shared" si="934"/>
        <v>0</v>
      </c>
      <c r="K1635" s="237">
        <f t="shared" si="931"/>
        <v>0</v>
      </c>
    </row>
    <row r="1636" spans="1:11" s="3" customFormat="1" ht="15" x14ac:dyDescent="0.2">
      <c r="A1636" s="72"/>
      <c r="B1636" s="155" t="s">
        <v>239</v>
      </c>
      <c r="C1636" s="155" t="s">
        <v>244</v>
      </c>
      <c r="D1636" s="124">
        <v>100</v>
      </c>
      <c r="E1636" s="238" t="s">
        <v>16</v>
      </c>
      <c r="F1636" s="116"/>
      <c r="G1636" s="116"/>
      <c r="H1636" s="241">
        <f t="shared" si="935"/>
        <v>0</v>
      </c>
      <c r="I1636" s="159">
        <f t="shared" si="933"/>
        <v>0</v>
      </c>
      <c r="J1636" s="159">
        <f t="shared" si="934"/>
        <v>0</v>
      </c>
      <c r="K1636" s="237">
        <f t="shared" si="931"/>
        <v>0</v>
      </c>
    </row>
    <row r="1637" spans="1:11" s="3" customFormat="1" ht="15" x14ac:dyDescent="0.2">
      <c r="A1637" s="72"/>
      <c r="B1637" s="155" t="s">
        <v>246</v>
      </c>
      <c r="C1637" s="155" t="s">
        <v>948</v>
      </c>
      <c r="D1637" s="124">
        <v>20</v>
      </c>
      <c r="E1637" s="238" t="s">
        <v>16</v>
      </c>
      <c r="F1637" s="116"/>
      <c r="G1637" s="116"/>
      <c r="H1637" s="241">
        <f t="shared" ref="H1637:H1646" si="936">SUM(F1637,G1637)*D1637</f>
        <v>0</v>
      </c>
      <c r="I1637" s="159">
        <f t="shared" si="933"/>
        <v>0</v>
      </c>
      <c r="J1637" s="159">
        <f t="shared" si="934"/>
        <v>0</v>
      </c>
      <c r="K1637" s="237">
        <f t="shared" si="931"/>
        <v>0</v>
      </c>
    </row>
    <row r="1638" spans="1:11" s="3" customFormat="1" ht="15" x14ac:dyDescent="0.2">
      <c r="A1638" s="72"/>
      <c r="B1638" s="155" t="s">
        <v>268</v>
      </c>
      <c r="C1638" s="155" t="s">
        <v>148</v>
      </c>
      <c r="D1638" s="124">
        <v>4</v>
      </c>
      <c r="E1638" s="238" t="s">
        <v>149</v>
      </c>
      <c r="F1638" s="116"/>
      <c r="G1638" s="116"/>
      <c r="H1638" s="241">
        <f t="shared" si="936"/>
        <v>0</v>
      </c>
      <c r="I1638" s="159">
        <f t="shared" si="933"/>
        <v>0</v>
      </c>
      <c r="J1638" s="159">
        <f t="shared" si="934"/>
        <v>0</v>
      </c>
      <c r="K1638" s="237">
        <f t="shared" si="931"/>
        <v>0</v>
      </c>
    </row>
    <row r="1639" spans="1:11" s="3" customFormat="1" ht="15" x14ac:dyDescent="0.2">
      <c r="A1639" s="72"/>
      <c r="B1639" s="155" t="s">
        <v>269</v>
      </c>
      <c r="C1639" s="155" t="s">
        <v>150</v>
      </c>
      <c r="D1639" s="124">
        <v>5</v>
      </c>
      <c r="E1639" s="238" t="s">
        <v>11</v>
      </c>
      <c r="F1639" s="116"/>
      <c r="G1639" s="116"/>
      <c r="H1639" s="241">
        <f t="shared" si="936"/>
        <v>0</v>
      </c>
      <c r="I1639" s="159">
        <f t="shared" si="933"/>
        <v>0</v>
      </c>
      <c r="J1639" s="159">
        <f t="shared" si="934"/>
        <v>0</v>
      </c>
      <c r="K1639" s="237">
        <f t="shared" si="931"/>
        <v>0</v>
      </c>
    </row>
    <row r="1640" spans="1:11" s="3" customFormat="1" ht="15" x14ac:dyDescent="0.2">
      <c r="A1640" s="72"/>
      <c r="B1640" s="155" t="s">
        <v>270</v>
      </c>
      <c r="C1640" s="155" t="s">
        <v>151</v>
      </c>
      <c r="D1640" s="124">
        <v>3</v>
      </c>
      <c r="E1640" s="238" t="s">
        <v>11</v>
      </c>
      <c r="F1640" s="116"/>
      <c r="G1640" s="116"/>
      <c r="H1640" s="241">
        <f t="shared" si="936"/>
        <v>0</v>
      </c>
      <c r="I1640" s="159">
        <f t="shared" si="933"/>
        <v>0</v>
      </c>
      <c r="J1640" s="159">
        <f t="shared" si="934"/>
        <v>0</v>
      </c>
      <c r="K1640" s="237">
        <f t="shared" si="931"/>
        <v>0</v>
      </c>
    </row>
    <row r="1641" spans="1:11" s="3" customFormat="1" ht="30" x14ac:dyDescent="0.2">
      <c r="A1641" s="72"/>
      <c r="B1641" s="155" t="s">
        <v>720</v>
      </c>
      <c r="C1641" s="155" t="s">
        <v>152</v>
      </c>
      <c r="D1641" s="124">
        <v>50</v>
      </c>
      <c r="E1641" s="238" t="s">
        <v>11</v>
      </c>
      <c r="F1641" s="116"/>
      <c r="G1641" s="116"/>
      <c r="H1641" s="241">
        <f t="shared" si="936"/>
        <v>0</v>
      </c>
      <c r="I1641" s="159">
        <f t="shared" si="933"/>
        <v>0</v>
      </c>
      <c r="J1641" s="159">
        <f t="shared" si="934"/>
        <v>0</v>
      </c>
      <c r="K1641" s="237">
        <f t="shared" si="931"/>
        <v>0</v>
      </c>
    </row>
    <row r="1642" spans="1:11" s="3" customFormat="1" ht="15" x14ac:dyDescent="0.2">
      <c r="A1642" s="72"/>
      <c r="B1642" s="155" t="s">
        <v>721</v>
      </c>
      <c r="C1642" s="155" t="s">
        <v>153</v>
      </c>
      <c r="D1642" s="124">
        <v>40</v>
      </c>
      <c r="E1642" s="238" t="s">
        <v>16</v>
      </c>
      <c r="F1642" s="116"/>
      <c r="G1642" s="116"/>
      <c r="H1642" s="241">
        <f t="shared" si="936"/>
        <v>0</v>
      </c>
      <c r="I1642" s="159">
        <f t="shared" si="933"/>
        <v>0</v>
      </c>
      <c r="J1642" s="159">
        <f t="shared" si="934"/>
        <v>0</v>
      </c>
      <c r="K1642" s="237">
        <f t="shared" si="931"/>
        <v>0</v>
      </c>
    </row>
    <row r="1643" spans="1:11" s="3" customFormat="1" ht="15" x14ac:dyDescent="0.2">
      <c r="A1643" s="72"/>
      <c r="B1643" s="155" t="s">
        <v>722</v>
      </c>
      <c r="C1643" s="155" t="s">
        <v>154</v>
      </c>
      <c r="D1643" s="124">
        <v>12</v>
      </c>
      <c r="E1643" s="238" t="s">
        <v>11</v>
      </c>
      <c r="F1643" s="116"/>
      <c r="G1643" s="116"/>
      <c r="H1643" s="241">
        <f t="shared" si="936"/>
        <v>0</v>
      </c>
      <c r="I1643" s="159">
        <f t="shared" si="933"/>
        <v>0</v>
      </c>
      <c r="J1643" s="159">
        <f t="shared" si="934"/>
        <v>0</v>
      </c>
      <c r="K1643" s="237">
        <f t="shared" si="931"/>
        <v>0</v>
      </c>
    </row>
    <row r="1644" spans="1:11" s="3" customFormat="1" ht="15" x14ac:dyDescent="0.2">
      <c r="A1644" s="72"/>
      <c r="B1644" s="155" t="s">
        <v>723</v>
      </c>
      <c r="C1644" s="155" t="s">
        <v>155</v>
      </c>
      <c r="D1644" s="124">
        <v>100</v>
      </c>
      <c r="E1644" s="238" t="s">
        <v>11</v>
      </c>
      <c r="F1644" s="116"/>
      <c r="G1644" s="116"/>
      <c r="H1644" s="241">
        <f t="shared" si="936"/>
        <v>0</v>
      </c>
      <c r="I1644" s="159">
        <f t="shared" si="933"/>
        <v>0</v>
      </c>
      <c r="J1644" s="159">
        <f t="shared" si="934"/>
        <v>0</v>
      </c>
      <c r="K1644" s="237">
        <f t="shared" si="931"/>
        <v>0</v>
      </c>
    </row>
    <row r="1645" spans="1:11" s="3" customFormat="1" ht="15" x14ac:dyDescent="0.2">
      <c r="A1645" s="72"/>
      <c r="B1645" s="155" t="s">
        <v>724</v>
      </c>
      <c r="C1645" s="155" t="s">
        <v>156</v>
      </c>
      <c r="D1645" s="124">
        <v>1</v>
      </c>
      <c r="E1645" s="238" t="s">
        <v>11</v>
      </c>
      <c r="F1645" s="116"/>
      <c r="G1645" s="116"/>
      <c r="H1645" s="241">
        <f t="shared" si="936"/>
        <v>0</v>
      </c>
      <c r="I1645" s="159">
        <f t="shared" si="933"/>
        <v>0</v>
      </c>
      <c r="J1645" s="159">
        <f t="shared" si="934"/>
        <v>0</v>
      </c>
      <c r="K1645" s="237">
        <f t="shared" si="931"/>
        <v>0</v>
      </c>
    </row>
    <row r="1646" spans="1:11" s="3" customFormat="1" ht="15" x14ac:dyDescent="0.2">
      <c r="A1646" s="72"/>
      <c r="B1646" s="155" t="s">
        <v>725</v>
      </c>
      <c r="C1646" s="155" t="s">
        <v>157</v>
      </c>
      <c r="D1646" s="124">
        <v>8</v>
      </c>
      <c r="E1646" s="238" t="s">
        <v>11</v>
      </c>
      <c r="F1646" s="116"/>
      <c r="G1646" s="116"/>
      <c r="H1646" s="241">
        <f t="shared" si="936"/>
        <v>0</v>
      </c>
      <c r="I1646" s="159">
        <f t="shared" si="933"/>
        <v>0</v>
      </c>
      <c r="J1646" s="159">
        <f t="shared" si="934"/>
        <v>0</v>
      </c>
      <c r="K1646" s="237">
        <f t="shared" si="931"/>
        <v>0</v>
      </c>
    </row>
    <row r="1647" spans="1:11" s="3" customFormat="1" ht="15" x14ac:dyDescent="0.2">
      <c r="A1647" s="72"/>
      <c r="B1647" s="155" t="s">
        <v>726</v>
      </c>
      <c r="C1647" s="155" t="s">
        <v>243</v>
      </c>
      <c r="D1647" s="124">
        <v>4</v>
      </c>
      <c r="E1647" s="238" t="s">
        <v>11</v>
      </c>
      <c r="F1647" s="74" t="s">
        <v>39</v>
      </c>
      <c r="G1647" s="116"/>
      <c r="H1647" s="241">
        <f>G1647*D1647</f>
        <v>0</v>
      </c>
      <c r="I1647" s="172" t="s">
        <v>39</v>
      </c>
      <c r="J1647" s="159">
        <f t="shared" ref="J1647:J1650" si="937">TRUNC(G1647*(1+$K$4),2)</f>
        <v>0</v>
      </c>
      <c r="K1647" s="237">
        <f t="shared" si="931"/>
        <v>0</v>
      </c>
    </row>
    <row r="1648" spans="1:11" s="3" customFormat="1" ht="45" x14ac:dyDescent="0.2">
      <c r="A1648" s="72"/>
      <c r="B1648" s="155" t="s">
        <v>268</v>
      </c>
      <c r="C1648" s="155" t="s">
        <v>950</v>
      </c>
      <c r="D1648" s="124">
        <v>2</v>
      </c>
      <c r="E1648" s="238" t="s">
        <v>11</v>
      </c>
      <c r="F1648" s="116"/>
      <c r="G1648" s="116"/>
      <c r="H1648" s="241">
        <f t="shared" ref="H1648:H1650" si="938">SUM(F1648,G1648)*D1648</f>
        <v>0</v>
      </c>
      <c r="I1648" s="159">
        <f t="shared" ref="I1648:I1650" si="939">TRUNC(F1648*(1+$K$4),2)</f>
        <v>0</v>
      </c>
      <c r="J1648" s="159">
        <f t="shared" si="937"/>
        <v>0</v>
      </c>
      <c r="K1648" s="237">
        <f t="shared" si="931"/>
        <v>0</v>
      </c>
    </row>
    <row r="1649" spans="1:11" s="3" customFormat="1" ht="15" x14ac:dyDescent="0.2">
      <c r="A1649" s="72"/>
      <c r="B1649" s="155" t="s">
        <v>269</v>
      </c>
      <c r="C1649" s="155" t="s">
        <v>15</v>
      </c>
      <c r="D1649" s="124">
        <v>2</v>
      </c>
      <c r="E1649" s="238" t="s">
        <v>16</v>
      </c>
      <c r="F1649" s="116"/>
      <c r="G1649" s="116"/>
      <c r="H1649" s="241">
        <f t="shared" si="938"/>
        <v>0</v>
      </c>
      <c r="I1649" s="159">
        <f t="shared" si="939"/>
        <v>0</v>
      </c>
      <c r="J1649" s="159">
        <f t="shared" si="937"/>
        <v>0</v>
      </c>
      <c r="K1649" s="237">
        <f t="shared" si="931"/>
        <v>0</v>
      </c>
    </row>
    <row r="1650" spans="1:11" s="3" customFormat="1" ht="15" x14ac:dyDescent="0.2">
      <c r="A1650" s="72"/>
      <c r="B1650" s="155" t="s">
        <v>270</v>
      </c>
      <c r="C1650" s="155" t="s">
        <v>135</v>
      </c>
      <c r="D1650" s="124">
        <v>2</v>
      </c>
      <c r="E1650" s="238" t="s">
        <v>33</v>
      </c>
      <c r="F1650" s="116"/>
      <c r="G1650" s="116"/>
      <c r="H1650" s="241">
        <f t="shared" si="938"/>
        <v>0</v>
      </c>
      <c r="I1650" s="159">
        <f t="shared" si="939"/>
        <v>0</v>
      </c>
      <c r="J1650" s="159">
        <f t="shared" si="937"/>
        <v>0</v>
      </c>
      <c r="K1650" s="237">
        <f t="shared" si="931"/>
        <v>0</v>
      </c>
    </row>
    <row r="1651" spans="1:11" s="3" customFormat="1" ht="15" x14ac:dyDescent="0.2">
      <c r="A1651" s="119"/>
      <c r="B1651" s="266">
        <v>3</v>
      </c>
      <c r="C1651" s="267" t="s">
        <v>123</v>
      </c>
      <c r="D1651" s="124"/>
      <c r="E1651" s="238"/>
      <c r="F1651" s="74"/>
      <c r="G1651" s="74"/>
      <c r="H1651" s="241"/>
      <c r="I1651" s="172"/>
      <c r="J1651" s="159"/>
      <c r="K1651" s="237"/>
    </row>
    <row r="1652" spans="1:11" s="3" customFormat="1" ht="60" x14ac:dyDescent="0.2">
      <c r="A1652" s="119"/>
      <c r="B1652" s="155" t="s">
        <v>26</v>
      </c>
      <c r="C1652" s="240" t="s">
        <v>966</v>
      </c>
      <c r="D1652" s="124">
        <v>2</v>
      </c>
      <c r="E1652" s="238" t="s">
        <v>11</v>
      </c>
      <c r="F1652" s="116"/>
      <c r="G1652" s="116"/>
      <c r="H1652" s="241">
        <f t="shared" ref="H1652:H1685" si="940">SUM(F1652,G1652)*D1652</f>
        <v>0</v>
      </c>
      <c r="I1652" s="159">
        <f t="shared" ref="I1652:I1656" si="941">TRUNC(F1652*(1+$K$4),2)</f>
        <v>0</v>
      </c>
      <c r="J1652" s="159">
        <f t="shared" ref="J1652:J1656" si="942">TRUNC(G1652*(1+$K$4),2)</f>
        <v>0</v>
      </c>
      <c r="K1652" s="237">
        <f t="shared" ref="K1652:K1656" si="943">SUM(I1652:J1652)*D1652</f>
        <v>0</v>
      </c>
    </row>
    <row r="1653" spans="1:11" s="3" customFormat="1" ht="45" x14ac:dyDescent="0.2">
      <c r="A1653" s="72"/>
      <c r="B1653" s="155" t="s">
        <v>27</v>
      </c>
      <c r="C1653" s="240" t="s">
        <v>193</v>
      </c>
      <c r="D1653" s="124">
        <v>146</v>
      </c>
      <c r="E1653" s="238" t="s">
        <v>11</v>
      </c>
      <c r="F1653" s="116"/>
      <c r="G1653" s="116"/>
      <c r="H1653" s="241">
        <f t="shared" si="940"/>
        <v>0</v>
      </c>
      <c r="I1653" s="159">
        <f t="shared" si="941"/>
        <v>0</v>
      </c>
      <c r="J1653" s="159">
        <f t="shared" si="942"/>
        <v>0</v>
      </c>
      <c r="K1653" s="237">
        <f t="shared" si="943"/>
        <v>0</v>
      </c>
    </row>
    <row r="1654" spans="1:11" s="3" customFormat="1" ht="45" x14ac:dyDescent="0.2">
      <c r="A1654" s="72"/>
      <c r="B1654" s="155" t="s">
        <v>29</v>
      </c>
      <c r="C1654" s="240" t="s">
        <v>891</v>
      </c>
      <c r="D1654" s="124">
        <v>22</v>
      </c>
      <c r="E1654" s="238" t="s">
        <v>11</v>
      </c>
      <c r="F1654" s="116"/>
      <c r="G1654" s="116"/>
      <c r="H1654" s="241">
        <f t="shared" si="940"/>
        <v>0</v>
      </c>
      <c r="I1654" s="159">
        <f t="shared" si="941"/>
        <v>0</v>
      </c>
      <c r="J1654" s="159">
        <f t="shared" si="942"/>
        <v>0</v>
      </c>
      <c r="K1654" s="237">
        <f t="shared" si="943"/>
        <v>0</v>
      </c>
    </row>
    <row r="1655" spans="1:11" s="3" customFormat="1" ht="60" x14ac:dyDescent="0.2">
      <c r="A1655" s="72"/>
      <c r="B1655" s="155" t="s">
        <v>30</v>
      </c>
      <c r="C1655" s="240" t="s">
        <v>13</v>
      </c>
      <c r="D1655" s="124">
        <v>336</v>
      </c>
      <c r="E1655" s="238" t="s">
        <v>11</v>
      </c>
      <c r="F1655" s="116"/>
      <c r="G1655" s="116"/>
      <c r="H1655" s="241">
        <f t="shared" si="940"/>
        <v>0</v>
      </c>
      <c r="I1655" s="159">
        <f t="shared" si="941"/>
        <v>0</v>
      </c>
      <c r="J1655" s="159">
        <f t="shared" si="942"/>
        <v>0</v>
      </c>
      <c r="K1655" s="237">
        <f t="shared" si="943"/>
        <v>0</v>
      </c>
    </row>
    <row r="1656" spans="1:11" s="3" customFormat="1" ht="30" x14ac:dyDescent="0.2">
      <c r="A1656" s="72"/>
      <c r="B1656" s="155" t="s">
        <v>31</v>
      </c>
      <c r="C1656" s="240" t="s">
        <v>892</v>
      </c>
      <c r="D1656" s="124">
        <v>13</v>
      </c>
      <c r="E1656" s="238" t="s">
        <v>11</v>
      </c>
      <c r="F1656" s="116"/>
      <c r="G1656" s="116"/>
      <c r="H1656" s="241">
        <f t="shared" si="940"/>
        <v>0</v>
      </c>
      <c r="I1656" s="159">
        <f t="shared" si="941"/>
        <v>0</v>
      </c>
      <c r="J1656" s="159">
        <f t="shared" si="942"/>
        <v>0</v>
      </c>
      <c r="K1656" s="237">
        <f t="shared" si="943"/>
        <v>0</v>
      </c>
    </row>
    <row r="1657" spans="1:11" s="3" customFormat="1" ht="15" x14ac:dyDescent="0.2">
      <c r="A1657" s="119"/>
      <c r="B1657" s="266">
        <v>4</v>
      </c>
      <c r="C1657" s="267" t="s">
        <v>62</v>
      </c>
      <c r="D1657" s="124"/>
      <c r="E1657" s="238"/>
      <c r="F1657" s="74"/>
      <c r="G1657" s="74"/>
      <c r="H1657" s="241"/>
      <c r="I1657" s="172"/>
      <c r="J1657" s="159"/>
      <c r="K1657" s="237"/>
    </row>
    <row r="1658" spans="1:11" s="3" customFormat="1" ht="45" x14ac:dyDescent="0.2">
      <c r="A1658" s="119"/>
      <c r="B1658" s="155" t="s">
        <v>43</v>
      </c>
      <c r="C1658" s="155" t="s">
        <v>63</v>
      </c>
      <c r="D1658" s="124">
        <v>1</v>
      </c>
      <c r="E1658" s="238" t="s">
        <v>11</v>
      </c>
      <c r="F1658" s="116"/>
      <c r="G1658" s="116"/>
      <c r="H1658" s="241">
        <f t="shared" ref="H1658:H1664" si="944">SUM(F1658,G1658)*D1658</f>
        <v>0</v>
      </c>
      <c r="I1658" s="159">
        <f t="shared" ref="I1658:I1667" si="945">TRUNC(F1658*(1+$K$4),2)</f>
        <v>0</v>
      </c>
      <c r="J1658" s="159">
        <f t="shared" ref="J1658:J1667" si="946">TRUNC(G1658*(1+$K$4),2)</f>
        <v>0</v>
      </c>
      <c r="K1658" s="237">
        <f t="shared" ref="K1658:K1667" si="947">SUM(I1658:J1658)*D1658</f>
        <v>0</v>
      </c>
    </row>
    <row r="1659" spans="1:11" s="3" customFormat="1" ht="45" x14ac:dyDescent="0.2">
      <c r="A1659" s="72"/>
      <c r="B1659" s="155" t="s">
        <v>44</v>
      </c>
      <c r="C1659" s="155" t="s">
        <v>64</v>
      </c>
      <c r="D1659" s="124">
        <v>9</v>
      </c>
      <c r="E1659" s="238" t="s">
        <v>11</v>
      </c>
      <c r="F1659" s="116"/>
      <c r="G1659" s="116"/>
      <c r="H1659" s="241">
        <f t="shared" si="944"/>
        <v>0</v>
      </c>
      <c r="I1659" s="159">
        <f t="shared" si="945"/>
        <v>0</v>
      </c>
      <c r="J1659" s="159">
        <f t="shared" si="946"/>
        <v>0</v>
      </c>
      <c r="K1659" s="237">
        <f t="shared" si="947"/>
        <v>0</v>
      </c>
    </row>
    <row r="1660" spans="1:11" s="3" customFormat="1" ht="30" x14ac:dyDescent="0.2">
      <c r="A1660" s="72"/>
      <c r="B1660" s="155" t="s">
        <v>45</v>
      </c>
      <c r="C1660" s="155" t="s">
        <v>227</v>
      </c>
      <c r="D1660" s="124">
        <v>3</v>
      </c>
      <c r="E1660" s="238" t="s">
        <v>11</v>
      </c>
      <c r="F1660" s="116"/>
      <c r="G1660" s="116"/>
      <c r="H1660" s="241">
        <f t="shared" si="944"/>
        <v>0</v>
      </c>
      <c r="I1660" s="159">
        <f t="shared" si="945"/>
        <v>0</v>
      </c>
      <c r="J1660" s="159">
        <f t="shared" si="946"/>
        <v>0</v>
      </c>
      <c r="K1660" s="237">
        <f t="shared" si="947"/>
        <v>0</v>
      </c>
    </row>
    <row r="1661" spans="1:11" s="3" customFormat="1" ht="15" x14ac:dyDescent="0.2">
      <c r="A1661" s="72"/>
      <c r="B1661" s="155" t="s">
        <v>46</v>
      </c>
      <c r="C1661" s="117" t="s">
        <v>15</v>
      </c>
      <c r="D1661" s="224">
        <v>6</v>
      </c>
      <c r="E1661" s="118" t="s">
        <v>16</v>
      </c>
      <c r="F1661" s="116"/>
      <c r="G1661" s="116"/>
      <c r="H1661" s="241">
        <f t="shared" si="944"/>
        <v>0</v>
      </c>
      <c r="I1661" s="159">
        <f t="shared" si="945"/>
        <v>0</v>
      </c>
      <c r="J1661" s="159">
        <f t="shared" si="946"/>
        <v>0</v>
      </c>
      <c r="K1661" s="237">
        <f t="shared" si="947"/>
        <v>0</v>
      </c>
    </row>
    <row r="1662" spans="1:11" s="3" customFormat="1" ht="30" x14ac:dyDescent="0.2">
      <c r="A1662" s="119"/>
      <c r="B1662" s="155" t="s">
        <v>48</v>
      </c>
      <c r="C1662" s="240" t="s">
        <v>70</v>
      </c>
      <c r="D1662" s="124">
        <v>9</v>
      </c>
      <c r="E1662" s="238" t="s">
        <v>11</v>
      </c>
      <c r="F1662" s="116"/>
      <c r="G1662" s="116"/>
      <c r="H1662" s="241">
        <f t="shared" si="944"/>
        <v>0</v>
      </c>
      <c r="I1662" s="159">
        <f t="shared" si="945"/>
        <v>0</v>
      </c>
      <c r="J1662" s="159">
        <f t="shared" si="946"/>
        <v>0</v>
      </c>
      <c r="K1662" s="237">
        <f t="shared" si="947"/>
        <v>0</v>
      </c>
    </row>
    <row r="1663" spans="1:11" s="3" customFormat="1" ht="15" x14ac:dyDescent="0.2">
      <c r="A1663" s="72"/>
      <c r="B1663" s="155" t="s">
        <v>49</v>
      </c>
      <c r="C1663" s="240" t="s">
        <v>32</v>
      </c>
      <c r="D1663" s="124">
        <v>9</v>
      </c>
      <c r="E1663" s="238" t="s">
        <v>33</v>
      </c>
      <c r="F1663" s="116"/>
      <c r="G1663" s="116"/>
      <c r="H1663" s="241">
        <f t="shared" si="944"/>
        <v>0</v>
      </c>
      <c r="I1663" s="159">
        <f t="shared" si="945"/>
        <v>0</v>
      </c>
      <c r="J1663" s="159">
        <f t="shared" si="946"/>
        <v>0</v>
      </c>
      <c r="K1663" s="237">
        <f t="shared" si="947"/>
        <v>0</v>
      </c>
    </row>
    <row r="1664" spans="1:11" s="3" customFormat="1" ht="15" x14ac:dyDescent="0.2">
      <c r="A1664" s="72"/>
      <c r="B1664" s="155" t="s">
        <v>50</v>
      </c>
      <c r="C1664" s="155" t="s">
        <v>22</v>
      </c>
      <c r="D1664" s="124">
        <v>9</v>
      </c>
      <c r="E1664" s="238" t="s">
        <v>11</v>
      </c>
      <c r="F1664" s="116"/>
      <c r="G1664" s="116"/>
      <c r="H1664" s="241">
        <f t="shared" si="944"/>
        <v>0</v>
      </c>
      <c r="I1664" s="159">
        <f t="shared" si="945"/>
        <v>0</v>
      </c>
      <c r="J1664" s="159">
        <f t="shared" si="946"/>
        <v>0</v>
      </c>
      <c r="K1664" s="237">
        <f t="shared" si="947"/>
        <v>0</v>
      </c>
    </row>
    <row r="1665" spans="1:11" s="3" customFormat="1" ht="15" x14ac:dyDescent="0.2">
      <c r="A1665" s="72"/>
      <c r="B1665" s="155" t="s">
        <v>51</v>
      </c>
      <c r="C1665" s="155" t="s">
        <v>28</v>
      </c>
      <c r="D1665" s="124">
        <v>200</v>
      </c>
      <c r="E1665" s="238" t="s">
        <v>16</v>
      </c>
      <c r="F1665" s="116"/>
      <c r="G1665" s="116"/>
      <c r="H1665" s="241">
        <f>SUM(F1665,G1665)*D1665</f>
        <v>0</v>
      </c>
      <c r="I1665" s="159">
        <f t="shared" si="945"/>
        <v>0</v>
      </c>
      <c r="J1665" s="159">
        <f t="shared" si="946"/>
        <v>0</v>
      </c>
      <c r="K1665" s="237">
        <f t="shared" si="947"/>
        <v>0</v>
      </c>
    </row>
    <row r="1666" spans="1:11" s="3" customFormat="1" ht="15" x14ac:dyDescent="0.2">
      <c r="A1666" s="72"/>
      <c r="B1666" s="155" t="s">
        <v>52</v>
      </c>
      <c r="C1666" s="117" t="s">
        <v>24</v>
      </c>
      <c r="D1666" s="224">
        <v>30</v>
      </c>
      <c r="E1666" s="118" t="s">
        <v>16</v>
      </c>
      <c r="F1666" s="116"/>
      <c r="G1666" s="116"/>
      <c r="H1666" s="241">
        <f t="shared" ref="H1666:H1667" si="948">SUM(F1666,G1666)*D1666</f>
        <v>0</v>
      </c>
      <c r="I1666" s="159">
        <f t="shared" si="945"/>
        <v>0</v>
      </c>
      <c r="J1666" s="159">
        <f t="shared" si="946"/>
        <v>0</v>
      </c>
      <c r="K1666" s="237">
        <f t="shared" si="947"/>
        <v>0</v>
      </c>
    </row>
    <row r="1667" spans="1:11" s="3" customFormat="1" ht="15" x14ac:dyDescent="0.2">
      <c r="A1667" s="119"/>
      <c r="B1667" s="155" t="s">
        <v>198</v>
      </c>
      <c r="C1667" s="117" t="s">
        <v>25</v>
      </c>
      <c r="D1667" s="224">
        <v>8</v>
      </c>
      <c r="E1667" s="118" t="s">
        <v>18</v>
      </c>
      <c r="F1667" s="116"/>
      <c r="G1667" s="116"/>
      <c r="H1667" s="241">
        <f t="shared" si="948"/>
        <v>0</v>
      </c>
      <c r="I1667" s="159">
        <f t="shared" si="945"/>
        <v>0</v>
      </c>
      <c r="J1667" s="159">
        <f t="shared" si="946"/>
        <v>0</v>
      </c>
      <c r="K1667" s="237">
        <f t="shared" si="947"/>
        <v>0</v>
      </c>
    </row>
    <row r="1668" spans="1:11" s="3" customFormat="1" ht="15" x14ac:dyDescent="0.2">
      <c r="A1668" s="119"/>
      <c r="B1668" s="266">
        <v>5</v>
      </c>
      <c r="C1668" s="267" t="s">
        <v>69</v>
      </c>
      <c r="D1668" s="124"/>
      <c r="E1668" s="238"/>
      <c r="F1668" s="74"/>
      <c r="G1668" s="74"/>
      <c r="H1668" s="241"/>
      <c r="I1668" s="172"/>
      <c r="J1668" s="159"/>
      <c r="K1668" s="237"/>
    </row>
    <row r="1669" spans="1:11" s="3" customFormat="1" ht="15" x14ac:dyDescent="0.2">
      <c r="A1669" s="119"/>
      <c r="B1669" s="155" t="s">
        <v>57</v>
      </c>
      <c r="C1669" s="117" t="s">
        <v>15</v>
      </c>
      <c r="D1669" s="224">
        <v>3</v>
      </c>
      <c r="E1669" s="118" t="s">
        <v>16</v>
      </c>
      <c r="F1669" s="116"/>
      <c r="G1669" s="116"/>
      <c r="H1669" s="241">
        <f t="shared" si="940"/>
        <v>0</v>
      </c>
      <c r="I1669" s="159">
        <f t="shared" ref="I1669:I1682" si="949">TRUNC(F1669*(1+$K$4),2)</f>
        <v>0</v>
      </c>
      <c r="J1669" s="159">
        <f t="shared" ref="J1669:J1683" si="950">TRUNC(G1669*(1+$K$4),2)</f>
        <v>0</v>
      </c>
      <c r="K1669" s="237">
        <f t="shared" ref="K1669:K1685" si="951">SUM(I1669:J1669)*D1669</f>
        <v>0</v>
      </c>
    </row>
    <row r="1670" spans="1:11" s="3" customFormat="1" ht="15" x14ac:dyDescent="0.2">
      <c r="A1670" s="119"/>
      <c r="B1670" s="155" t="s">
        <v>58</v>
      </c>
      <c r="C1670" s="240" t="s">
        <v>20</v>
      </c>
      <c r="D1670" s="124">
        <v>3</v>
      </c>
      <c r="E1670" s="238" t="s">
        <v>18</v>
      </c>
      <c r="F1670" s="116"/>
      <c r="G1670" s="116"/>
      <c r="H1670" s="241">
        <f t="shared" si="940"/>
        <v>0</v>
      </c>
      <c r="I1670" s="159">
        <f t="shared" si="949"/>
        <v>0</v>
      </c>
      <c r="J1670" s="159">
        <f t="shared" si="950"/>
        <v>0</v>
      </c>
      <c r="K1670" s="241">
        <f t="shared" si="951"/>
        <v>0</v>
      </c>
    </row>
    <row r="1671" spans="1:11" s="3" customFormat="1" ht="15" x14ac:dyDescent="0.2">
      <c r="A1671" s="72"/>
      <c r="B1671" s="155" t="s">
        <v>59</v>
      </c>
      <c r="C1671" s="240" t="s">
        <v>32</v>
      </c>
      <c r="D1671" s="124">
        <v>2</v>
      </c>
      <c r="E1671" s="238" t="s">
        <v>33</v>
      </c>
      <c r="F1671" s="116"/>
      <c r="G1671" s="116"/>
      <c r="H1671" s="241">
        <f t="shared" si="940"/>
        <v>0</v>
      </c>
      <c r="I1671" s="159">
        <f t="shared" si="949"/>
        <v>0</v>
      </c>
      <c r="J1671" s="159">
        <f t="shared" si="950"/>
        <v>0</v>
      </c>
      <c r="K1671" s="237">
        <f t="shared" si="951"/>
        <v>0</v>
      </c>
    </row>
    <row r="1672" spans="1:11" s="3" customFormat="1" ht="30" x14ac:dyDescent="0.2">
      <c r="A1672" s="72"/>
      <c r="B1672" s="155" t="s">
        <v>60</v>
      </c>
      <c r="C1672" s="240" t="s">
        <v>34</v>
      </c>
      <c r="D1672" s="124">
        <v>38</v>
      </c>
      <c r="E1672" s="238" t="s">
        <v>11</v>
      </c>
      <c r="F1672" s="116"/>
      <c r="G1672" s="116"/>
      <c r="H1672" s="241">
        <f t="shared" si="940"/>
        <v>0</v>
      </c>
      <c r="I1672" s="159">
        <f t="shared" si="949"/>
        <v>0</v>
      </c>
      <c r="J1672" s="159">
        <f t="shared" si="950"/>
        <v>0</v>
      </c>
      <c r="K1672" s="237">
        <f t="shared" si="951"/>
        <v>0</v>
      </c>
    </row>
    <row r="1673" spans="1:11" s="3" customFormat="1" ht="30" x14ac:dyDescent="0.2">
      <c r="A1673" s="72"/>
      <c r="B1673" s="155" t="s">
        <v>61</v>
      </c>
      <c r="C1673" s="240" t="s">
        <v>35</v>
      </c>
      <c r="D1673" s="124">
        <v>6</v>
      </c>
      <c r="E1673" s="238" t="s">
        <v>11</v>
      </c>
      <c r="F1673" s="116"/>
      <c r="G1673" s="116"/>
      <c r="H1673" s="241">
        <f t="shared" si="940"/>
        <v>0</v>
      </c>
      <c r="I1673" s="159">
        <f t="shared" si="949"/>
        <v>0</v>
      </c>
      <c r="J1673" s="159">
        <f t="shared" si="950"/>
        <v>0</v>
      </c>
      <c r="K1673" s="237">
        <f t="shared" si="951"/>
        <v>0</v>
      </c>
    </row>
    <row r="1674" spans="1:11" s="3" customFormat="1" ht="30" x14ac:dyDescent="0.2">
      <c r="A1674" s="72"/>
      <c r="B1674" s="155" t="s">
        <v>73</v>
      </c>
      <c r="C1674" s="240" t="s">
        <v>70</v>
      </c>
      <c r="D1674" s="124">
        <v>22</v>
      </c>
      <c r="E1674" s="238" t="s">
        <v>11</v>
      </c>
      <c r="F1674" s="116"/>
      <c r="G1674" s="116"/>
      <c r="H1674" s="241">
        <f t="shared" si="940"/>
        <v>0</v>
      </c>
      <c r="I1674" s="159">
        <f t="shared" si="949"/>
        <v>0</v>
      </c>
      <c r="J1674" s="159">
        <f t="shared" si="950"/>
        <v>0</v>
      </c>
      <c r="K1674" s="237">
        <f t="shared" si="951"/>
        <v>0</v>
      </c>
    </row>
    <row r="1675" spans="1:11" s="3" customFormat="1" ht="30" x14ac:dyDescent="0.2">
      <c r="A1675" s="72"/>
      <c r="B1675" s="155" t="s">
        <v>199</v>
      </c>
      <c r="C1675" s="240" t="s">
        <v>36</v>
      </c>
      <c r="D1675" s="124">
        <v>8</v>
      </c>
      <c r="E1675" s="238" t="s">
        <v>11</v>
      </c>
      <c r="F1675" s="116"/>
      <c r="G1675" s="116"/>
      <c r="H1675" s="241">
        <f t="shared" si="940"/>
        <v>0</v>
      </c>
      <c r="I1675" s="159">
        <f t="shared" si="949"/>
        <v>0</v>
      </c>
      <c r="J1675" s="159">
        <f t="shared" si="950"/>
        <v>0</v>
      </c>
      <c r="K1675" s="237">
        <f t="shared" si="951"/>
        <v>0</v>
      </c>
    </row>
    <row r="1676" spans="1:11" s="3" customFormat="1" ht="60" x14ac:dyDescent="0.2">
      <c r="A1676" s="72"/>
      <c r="B1676" s="155" t="s">
        <v>200</v>
      </c>
      <c r="C1676" s="240" t="s">
        <v>37</v>
      </c>
      <c r="D1676" s="124">
        <v>20</v>
      </c>
      <c r="E1676" s="238" t="s">
        <v>11</v>
      </c>
      <c r="F1676" s="116"/>
      <c r="G1676" s="116"/>
      <c r="H1676" s="241">
        <f t="shared" si="940"/>
        <v>0</v>
      </c>
      <c r="I1676" s="159">
        <f t="shared" si="949"/>
        <v>0</v>
      </c>
      <c r="J1676" s="159">
        <f t="shared" si="950"/>
        <v>0</v>
      </c>
      <c r="K1676" s="237">
        <f t="shared" si="951"/>
        <v>0</v>
      </c>
    </row>
    <row r="1677" spans="1:11" s="3" customFormat="1" ht="15" x14ac:dyDescent="0.2">
      <c r="A1677" s="72"/>
      <c r="B1677" s="155" t="s">
        <v>201</v>
      </c>
      <c r="C1677" s="240" t="s">
        <v>136</v>
      </c>
      <c r="D1677" s="124">
        <v>33</v>
      </c>
      <c r="E1677" s="238" t="s">
        <v>16</v>
      </c>
      <c r="F1677" s="116"/>
      <c r="G1677" s="116"/>
      <c r="H1677" s="241">
        <f t="shared" si="940"/>
        <v>0</v>
      </c>
      <c r="I1677" s="159">
        <f t="shared" si="949"/>
        <v>0</v>
      </c>
      <c r="J1677" s="159">
        <f t="shared" si="950"/>
        <v>0</v>
      </c>
      <c r="K1677" s="237">
        <f t="shared" si="951"/>
        <v>0</v>
      </c>
    </row>
    <row r="1678" spans="1:11" s="3" customFormat="1" ht="15" x14ac:dyDescent="0.2">
      <c r="A1678" s="72"/>
      <c r="B1678" s="155" t="s">
        <v>202</v>
      </c>
      <c r="C1678" s="240" t="s">
        <v>74</v>
      </c>
      <c r="D1678" s="124">
        <v>20</v>
      </c>
      <c r="E1678" s="238" t="s">
        <v>11</v>
      </c>
      <c r="F1678" s="116"/>
      <c r="G1678" s="116"/>
      <c r="H1678" s="241">
        <f t="shared" si="940"/>
        <v>0</v>
      </c>
      <c r="I1678" s="159">
        <f t="shared" si="949"/>
        <v>0</v>
      </c>
      <c r="J1678" s="159">
        <f t="shared" si="950"/>
        <v>0</v>
      </c>
      <c r="K1678" s="237">
        <f t="shared" si="951"/>
        <v>0</v>
      </c>
    </row>
    <row r="1679" spans="1:11" s="3" customFormat="1" ht="15" x14ac:dyDescent="0.2">
      <c r="A1679" s="72"/>
      <c r="B1679" s="155" t="s">
        <v>203</v>
      </c>
      <c r="C1679" s="240" t="s">
        <v>75</v>
      </c>
      <c r="D1679" s="124">
        <v>20</v>
      </c>
      <c r="E1679" s="238" t="s">
        <v>11</v>
      </c>
      <c r="F1679" s="116"/>
      <c r="G1679" s="116"/>
      <c r="H1679" s="241">
        <f t="shared" si="940"/>
        <v>0</v>
      </c>
      <c r="I1679" s="159">
        <f t="shared" si="949"/>
        <v>0</v>
      </c>
      <c r="J1679" s="159">
        <f t="shared" si="950"/>
        <v>0</v>
      </c>
      <c r="K1679" s="237">
        <f t="shared" si="951"/>
        <v>0</v>
      </c>
    </row>
    <row r="1680" spans="1:11" s="3" customFormat="1" ht="15" x14ac:dyDescent="0.2">
      <c r="A1680" s="72"/>
      <c r="B1680" s="155" t="s">
        <v>204</v>
      </c>
      <c r="C1680" s="240" t="s">
        <v>40</v>
      </c>
      <c r="D1680" s="124">
        <v>35</v>
      </c>
      <c r="E1680" s="238" t="s">
        <v>16</v>
      </c>
      <c r="F1680" s="116"/>
      <c r="G1680" s="116"/>
      <c r="H1680" s="241">
        <f t="shared" si="940"/>
        <v>0</v>
      </c>
      <c r="I1680" s="159">
        <f t="shared" si="949"/>
        <v>0</v>
      </c>
      <c r="J1680" s="159">
        <f t="shared" si="950"/>
        <v>0</v>
      </c>
      <c r="K1680" s="237">
        <f t="shared" si="951"/>
        <v>0</v>
      </c>
    </row>
    <row r="1681" spans="1:11" s="3" customFormat="1" ht="15" x14ac:dyDescent="0.2">
      <c r="A1681" s="72"/>
      <c r="B1681" s="155" t="s">
        <v>205</v>
      </c>
      <c r="C1681" s="240" t="s">
        <v>41</v>
      </c>
      <c r="D1681" s="124">
        <v>20</v>
      </c>
      <c r="E1681" s="238" t="s">
        <v>11</v>
      </c>
      <c r="F1681" s="116"/>
      <c r="G1681" s="116"/>
      <c r="H1681" s="241">
        <f t="shared" si="940"/>
        <v>0</v>
      </c>
      <c r="I1681" s="159">
        <f t="shared" si="949"/>
        <v>0</v>
      </c>
      <c r="J1681" s="159">
        <f t="shared" si="950"/>
        <v>0</v>
      </c>
      <c r="K1681" s="237">
        <f t="shared" si="951"/>
        <v>0</v>
      </c>
    </row>
    <row r="1682" spans="1:11" s="3" customFormat="1" ht="15" x14ac:dyDescent="0.2">
      <c r="A1682" s="72"/>
      <c r="B1682" s="155" t="s">
        <v>225</v>
      </c>
      <c r="C1682" s="117" t="s">
        <v>42</v>
      </c>
      <c r="D1682" s="124">
        <v>15</v>
      </c>
      <c r="E1682" s="238" t="s">
        <v>16</v>
      </c>
      <c r="F1682" s="116"/>
      <c r="G1682" s="116"/>
      <c r="H1682" s="241">
        <f t="shared" si="940"/>
        <v>0</v>
      </c>
      <c r="I1682" s="159">
        <f t="shared" si="949"/>
        <v>0</v>
      </c>
      <c r="J1682" s="159">
        <f t="shared" si="950"/>
        <v>0</v>
      </c>
      <c r="K1682" s="237">
        <f t="shared" si="951"/>
        <v>0</v>
      </c>
    </row>
    <row r="1683" spans="1:11" s="3" customFormat="1" ht="30" x14ac:dyDescent="0.2">
      <c r="A1683" s="119"/>
      <c r="B1683" s="155" t="s">
        <v>233</v>
      </c>
      <c r="C1683" s="240" t="s">
        <v>38</v>
      </c>
      <c r="D1683" s="124">
        <v>15</v>
      </c>
      <c r="E1683" s="238" t="s">
        <v>11</v>
      </c>
      <c r="F1683" s="74" t="s">
        <v>39</v>
      </c>
      <c r="G1683" s="116"/>
      <c r="H1683" s="241">
        <f t="shared" si="940"/>
        <v>0</v>
      </c>
      <c r="I1683" s="172" t="s">
        <v>39</v>
      </c>
      <c r="J1683" s="159">
        <f t="shared" si="950"/>
        <v>0</v>
      </c>
      <c r="K1683" s="237">
        <f t="shared" si="951"/>
        <v>0</v>
      </c>
    </row>
    <row r="1684" spans="1:11" s="3" customFormat="1" ht="15" x14ac:dyDescent="0.2">
      <c r="A1684" s="72"/>
      <c r="B1684" s="155" t="s">
        <v>250</v>
      </c>
      <c r="C1684" s="240" t="s">
        <v>228</v>
      </c>
      <c r="D1684" s="124">
        <v>4</v>
      </c>
      <c r="E1684" s="238" t="s">
        <v>11</v>
      </c>
      <c r="F1684" s="116"/>
      <c r="G1684" s="116"/>
      <c r="H1684" s="241">
        <f t="shared" si="940"/>
        <v>0</v>
      </c>
      <c r="I1684" s="159">
        <f t="shared" ref="I1684:I1685" si="952">TRUNC(F1684*(1+$K$4),2)</f>
        <v>0</v>
      </c>
      <c r="J1684" s="159">
        <f t="shared" ref="J1684:J1685" si="953">TRUNC(G1684*(1+$K$4),2)</f>
        <v>0</v>
      </c>
      <c r="K1684" s="237">
        <f t="shared" si="951"/>
        <v>0</v>
      </c>
    </row>
    <row r="1685" spans="1:11" s="3" customFormat="1" ht="15" x14ac:dyDescent="0.2">
      <c r="A1685" s="72"/>
      <c r="B1685" s="155" t="s">
        <v>251</v>
      </c>
      <c r="C1685" s="240" t="s">
        <v>229</v>
      </c>
      <c r="D1685" s="124">
        <v>7</v>
      </c>
      <c r="E1685" s="238" t="s">
        <v>11</v>
      </c>
      <c r="F1685" s="116"/>
      <c r="G1685" s="116"/>
      <c r="H1685" s="241">
        <f t="shared" si="940"/>
        <v>0</v>
      </c>
      <c r="I1685" s="159">
        <f t="shared" si="952"/>
        <v>0</v>
      </c>
      <c r="J1685" s="159">
        <f t="shared" si="953"/>
        <v>0</v>
      </c>
      <c r="K1685" s="237">
        <f t="shared" si="951"/>
        <v>0</v>
      </c>
    </row>
    <row r="1686" spans="1:11" s="3" customFormat="1" ht="15" x14ac:dyDescent="0.2">
      <c r="A1686" s="119"/>
      <c r="B1686" s="266">
        <v>6</v>
      </c>
      <c r="C1686" s="267" t="s">
        <v>76</v>
      </c>
      <c r="D1686" s="124"/>
      <c r="E1686" s="238"/>
      <c r="F1686" s="74"/>
      <c r="G1686" s="74"/>
      <c r="H1686" s="241"/>
      <c r="I1686" s="172"/>
      <c r="J1686" s="159"/>
      <c r="K1686" s="237"/>
    </row>
    <row r="1687" spans="1:11" s="3" customFormat="1" ht="15" x14ac:dyDescent="0.2">
      <c r="A1687" s="119"/>
      <c r="B1687" s="155" t="s">
        <v>206</v>
      </c>
      <c r="C1687" s="240" t="s">
        <v>28</v>
      </c>
      <c r="D1687" s="124">
        <v>200</v>
      </c>
      <c r="E1687" s="238" t="s">
        <v>16</v>
      </c>
      <c r="F1687" s="116"/>
      <c r="G1687" s="116"/>
      <c r="H1687" s="241">
        <f>(F1687+G1687)*D1687</f>
        <v>0</v>
      </c>
      <c r="I1687" s="159">
        <f t="shared" ref="I1687:I1696" si="954">TRUNC(F1687*(1+$K$4),2)</f>
        <v>0</v>
      </c>
      <c r="J1687" s="159">
        <f t="shared" ref="J1687:J1696" si="955">TRUNC(G1687*(1+$K$4),2)</f>
        <v>0</v>
      </c>
      <c r="K1687" s="241">
        <f t="shared" ref="K1687:K1702" si="956">SUM(I1687:J1687)*D1687</f>
        <v>0</v>
      </c>
    </row>
    <row r="1688" spans="1:11" s="3" customFormat="1" ht="15" x14ac:dyDescent="0.2">
      <c r="A1688" s="72"/>
      <c r="B1688" s="155" t="s">
        <v>207</v>
      </c>
      <c r="C1688" s="240" t="s">
        <v>79</v>
      </c>
      <c r="D1688" s="124">
        <v>24</v>
      </c>
      <c r="E1688" s="238" t="s">
        <v>16</v>
      </c>
      <c r="F1688" s="116"/>
      <c r="G1688" s="116"/>
      <c r="H1688" s="241">
        <f>(F1688+G1688)*D1688</f>
        <v>0</v>
      </c>
      <c r="I1688" s="159">
        <f t="shared" si="954"/>
        <v>0</v>
      </c>
      <c r="J1688" s="159">
        <f t="shared" si="955"/>
        <v>0</v>
      </c>
      <c r="K1688" s="241">
        <f t="shared" si="956"/>
        <v>0</v>
      </c>
    </row>
    <row r="1689" spans="1:11" s="3" customFormat="1" ht="15" x14ac:dyDescent="0.2">
      <c r="A1689" s="72"/>
      <c r="B1689" s="155" t="s">
        <v>208</v>
      </c>
      <c r="C1689" s="240" t="s">
        <v>81</v>
      </c>
      <c r="D1689" s="124">
        <v>10</v>
      </c>
      <c r="E1689" s="238" t="s">
        <v>11</v>
      </c>
      <c r="F1689" s="116"/>
      <c r="G1689" s="116"/>
      <c r="H1689" s="241">
        <f t="shared" ref="H1689:H1691" si="957">SUM(F1689,G1689)*D1689</f>
        <v>0</v>
      </c>
      <c r="I1689" s="159">
        <f t="shared" si="954"/>
        <v>0</v>
      </c>
      <c r="J1689" s="159">
        <f t="shared" si="955"/>
        <v>0</v>
      </c>
      <c r="K1689" s="241">
        <f t="shared" si="956"/>
        <v>0</v>
      </c>
    </row>
    <row r="1690" spans="1:11" s="3" customFormat="1" ht="15" x14ac:dyDescent="0.2">
      <c r="A1690" s="72"/>
      <c r="B1690" s="155" t="s">
        <v>209</v>
      </c>
      <c r="C1690" s="240" t="s">
        <v>83</v>
      </c>
      <c r="D1690" s="124">
        <v>4</v>
      </c>
      <c r="E1690" s="238" t="s">
        <v>11</v>
      </c>
      <c r="F1690" s="116"/>
      <c r="G1690" s="116"/>
      <c r="H1690" s="241">
        <f t="shared" si="957"/>
        <v>0</v>
      </c>
      <c r="I1690" s="159">
        <f t="shared" si="954"/>
        <v>0</v>
      </c>
      <c r="J1690" s="159">
        <f t="shared" si="955"/>
        <v>0</v>
      </c>
      <c r="K1690" s="241">
        <f t="shared" si="956"/>
        <v>0</v>
      </c>
    </row>
    <row r="1691" spans="1:11" s="3" customFormat="1" ht="15" x14ac:dyDescent="0.2">
      <c r="A1691" s="72"/>
      <c r="B1691" s="155" t="s">
        <v>210</v>
      </c>
      <c r="C1691" s="240" t="s">
        <v>85</v>
      </c>
      <c r="D1691" s="124">
        <v>2</v>
      </c>
      <c r="E1691" s="238" t="s">
        <v>11</v>
      </c>
      <c r="F1691" s="116"/>
      <c r="G1691" s="116"/>
      <c r="H1691" s="241">
        <f t="shared" si="957"/>
        <v>0</v>
      </c>
      <c r="I1691" s="159">
        <f t="shared" si="954"/>
        <v>0</v>
      </c>
      <c r="J1691" s="159">
        <f t="shared" si="955"/>
        <v>0</v>
      </c>
      <c r="K1691" s="241">
        <f t="shared" si="956"/>
        <v>0</v>
      </c>
    </row>
    <row r="1692" spans="1:11" s="3" customFormat="1" ht="15" x14ac:dyDescent="0.2">
      <c r="A1692" s="72"/>
      <c r="B1692" s="155" t="s">
        <v>211</v>
      </c>
      <c r="C1692" s="240" t="s">
        <v>87</v>
      </c>
      <c r="D1692" s="124">
        <v>4</v>
      </c>
      <c r="E1692" s="238" t="s">
        <v>11</v>
      </c>
      <c r="F1692" s="116"/>
      <c r="G1692" s="116"/>
      <c r="H1692" s="241">
        <f>SUM(F1692,G1692)*D1692</f>
        <v>0</v>
      </c>
      <c r="I1692" s="159">
        <f t="shared" si="954"/>
        <v>0</v>
      </c>
      <c r="J1692" s="159">
        <f t="shared" si="955"/>
        <v>0</v>
      </c>
      <c r="K1692" s="241">
        <f t="shared" si="956"/>
        <v>0</v>
      </c>
    </row>
    <row r="1693" spans="1:11" s="3" customFormat="1" ht="15" x14ac:dyDescent="0.2">
      <c r="A1693" s="72"/>
      <c r="B1693" s="155" t="s">
        <v>212</v>
      </c>
      <c r="C1693" s="240" t="s">
        <v>89</v>
      </c>
      <c r="D1693" s="124">
        <v>12</v>
      </c>
      <c r="E1693" s="238" t="s">
        <v>16</v>
      </c>
      <c r="F1693" s="116"/>
      <c r="G1693" s="116"/>
      <c r="H1693" s="241">
        <f t="shared" ref="H1693" si="958">SUM(F1693,G1693)*D1693</f>
        <v>0</v>
      </c>
      <c r="I1693" s="159">
        <f t="shared" si="954"/>
        <v>0</v>
      </c>
      <c r="J1693" s="159">
        <f t="shared" si="955"/>
        <v>0</v>
      </c>
      <c r="K1693" s="241">
        <f t="shared" si="956"/>
        <v>0</v>
      </c>
    </row>
    <row r="1694" spans="1:11" s="3" customFormat="1" ht="15" x14ac:dyDescent="0.2">
      <c r="A1694" s="72"/>
      <c r="B1694" s="155" t="s">
        <v>213</v>
      </c>
      <c r="C1694" s="240" t="s">
        <v>91</v>
      </c>
      <c r="D1694" s="124">
        <v>4</v>
      </c>
      <c r="E1694" s="238" t="s">
        <v>11</v>
      </c>
      <c r="F1694" s="116"/>
      <c r="G1694" s="116"/>
      <c r="H1694" s="241">
        <f>SUM(F1694,G1694)*D1694</f>
        <v>0</v>
      </c>
      <c r="I1694" s="159">
        <f t="shared" si="954"/>
        <v>0</v>
      </c>
      <c r="J1694" s="159">
        <f t="shared" si="955"/>
        <v>0</v>
      </c>
      <c r="K1694" s="241">
        <f t="shared" si="956"/>
        <v>0</v>
      </c>
    </row>
    <row r="1695" spans="1:11" s="3" customFormat="1" ht="30" x14ac:dyDescent="0.2">
      <c r="A1695" s="72"/>
      <c r="B1695" s="155" t="s">
        <v>214</v>
      </c>
      <c r="C1695" s="240" t="s">
        <v>93</v>
      </c>
      <c r="D1695" s="124">
        <v>40</v>
      </c>
      <c r="E1695" s="238" t="s">
        <v>16</v>
      </c>
      <c r="F1695" s="116"/>
      <c r="G1695" s="116"/>
      <c r="H1695" s="241">
        <f>SUM(F1695,G1695)*D1695</f>
        <v>0</v>
      </c>
      <c r="I1695" s="159">
        <f t="shared" si="954"/>
        <v>0</v>
      </c>
      <c r="J1695" s="159">
        <f t="shared" si="955"/>
        <v>0</v>
      </c>
      <c r="K1695" s="241">
        <f t="shared" si="956"/>
        <v>0</v>
      </c>
    </row>
    <row r="1696" spans="1:11" s="3" customFormat="1" ht="15" x14ac:dyDescent="0.2">
      <c r="A1696" s="72"/>
      <c r="B1696" s="155" t="s">
        <v>215</v>
      </c>
      <c r="C1696" s="240" t="s">
        <v>95</v>
      </c>
      <c r="D1696" s="124">
        <v>80</v>
      </c>
      <c r="E1696" s="238" t="s">
        <v>16</v>
      </c>
      <c r="F1696" s="116"/>
      <c r="G1696" s="116"/>
      <c r="H1696" s="241">
        <f>SUM(F1696,G1696)*D1696</f>
        <v>0</v>
      </c>
      <c r="I1696" s="159">
        <f t="shared" si="954"/>
        <v>0</v>
      </c>
      <c r="J1696" s="159">
        <f t="shared" si="955"/>
        <v>0</v>
      </c>
      <c r="K1696" s="241">
        <f t="shared" si="956"/>
        <v>0</v>
      </c>
    </row>
    <row r="1697" spans="1:11" s="3" customFormat="1" ht="30" x14ac:dyDescent="0.2">
      <c r="A1697" s="72"/>
      <c r="B1697" s="155" t="s">
        <v>216</v>
      </c>
      <c r="C1697" s="240" t="s">
        <v>97</v>
      </c>
      <c r="D1697" s="124">
        <v>2</v>
      </c>
      <c r="E1697" s="238" t="s">
        <v>11</v>
      </c>
      <c r="F1697" s="116"/>
      <c r="G1697" s="116"/>
      <c r="H1697" s="241">
        <f>SUM(F1697,G1697)*D1697</f>
        <v>0</v>
      </c>
      <c r="I1697" s="159">
        <f t="shared" ref="I1697:I1702" si="959">TRUNC(F1697*(1+$K$4),2)</f>
        <v>0</v>
      </c>
      <c r="J1697" s="159">
        <f t="shared" ref="J1697:J1702" si="960">TRUNC(G1697*(1+$K$4),2)</f>
        <v>0</v>
      </c>
      <c r="K1697" s="241">
        <f t="shared" si="956"/>
        <v>0</v>
      </c>
    </row>
    <row r="1698" spans="1:11" s="3" customFormat="1" ht="15" x14ac:dyDescent="0.2">
      <c r="A1698" s="72"/>
      <c r="B1698" s="155" t="s">
        <v>217</v>
      </c>
      <c r="C1698" s="240" t="s">
        <v>99</v>
      </c>
      <c r="D1698" s="124">
        <v>2</v>
      </c>
      <c r="E1698" s="238" t="s">
        <v>11</v>
      </c>
      <c r="F1698" s="116"/>
      <c r="G1698" s="116"/>
      <c r="H1698" s="241">
        <f t="shared" ref="H1698:H1702" si="961">SUM(F1698,G1698)*D1698</f>
        <v>0</v>
      </c>
      <c r="I1698" s="159">
        <f t="shared" si="959"/>
        <v>0</v>
      </c>
      <c r="J1698" s="159">
        <f t="shared" si="960"/>
        <v>0</v>
      </c>
      <c r="K1698" s="241">
        <f t="shared" si="956"/>
        <v>0</v>
      </c>
    </row>
    <row r="1699" spans="1:11" s="3" customFormat="1" ht="15" x14ac:dyDescent="0.2">
      <c r="A1699" s="72"/>
      <c r="B1699" s="155" t="s">
        <v>218</v>
      </c>
      <c r="C1699" s="240" t="s">
        <v>101</v>
      </c>
      <c r="D1699" s="124">
        <v>2</v>
      </c>
      <c r="E1699" s="238" t="s">
        <v>11</v>
      </c>
      <c r="F1699" s="116"/>
      <c r="G1699" s="116"/>
      <c r="H1699" s="241">
        <f t="shared" si="961"/>
        <v>0</v>
      </c>
      <c r="I1699" s="159">
        <f t="shared" si="959"/>
        <v>0</v>
      </c>
      <c r="J1699" s="159">
        <f t="shared" si="960"/>
        <v>0</v>
      </c>
      <c r="K1699" s="241">
        <f t="shared" si="956"/>
        <v>0</v>
      </c>
    </row>
    <row r="1700" spans="1:11" s="3" customFormat="1" ht="15" x14ac:dyDescent="0.2">
      <c r="A1700" s="72"/>
      <c r="B1700" s="155" t="s">
        <v>219</v>
      </c>
      <c r="C1700" s="240" t="s">
        <v>102</v>
      </c>
      <c r="D1700" s="124">
        <v>2</v>
      </c>
      <c r="E1700" s="238" t="s">
        <v>11</v>
      </c>
      <c r="F1700" s="116"/>
      <c r="G1700" s="116"/>
      <c r="H1700" s="241">
        <f t="shared" si="961"/>
        <v>0</v>
      </c>
      <c r="I1700" s="159">
        <f t="shared" si="959"/>
        <v>0</v>
      </c>
      <c r="J1700" s="159">
        <f t="shared" si="960"/>
        <v>0</v>
      </c>
      <c r="K1700" s="241">
        <f t="shared" si="956"/>
        <v>0</v>
      </c>
    </row>
    <row r="1701" spans="1:11" s="3" customFormat="1" ht="30" x14ac:dyDescent="0.2">
      <c r="A1701" s="72"/>
      <c r="B1701" s="155" t="s">
        <v>282</v>
      </c>
      <c r="C1701" s="240" t="s">
        <v>103</v>
      </c>
      <c r="D1701" s="124">
        <v>2</v>
      </c>
      <c r="E1701" s="238" t="s">
        <v>11</v>
      </c>
      <c r="F1701" s="116"/>
      <c r="G1701" s="116"/>
      <c r="H1701" s="241">
        <f t="shared" si="961"/>
        <v>0</v>
      </c>
      <c r="I1701" s="159">
        <f t="shared" si="959"/>
        <v>0</v>
      </c>
      <c r="J1701" s="159">
        <f t="shared" si="960"/>
        <v>0</v>
      </c>
      <c r="K1701" s="241">
        <f t="shared" si="956"/>
        <v>0</v>
      </c>
    </row>
    <row r="1702" spans="1:11" s="3" customFormat="1" ht="15" x14ac:dyDescent="0.2">
      <c r="A1702" s="72"/>
      <c r="B1702" s="155" t="s">
        <v>283</v>
      </c>
      <c r="C1702" s="240" t="s">
        <v>104</v>
      </c>
      <c r="D1702" s="124">
        <v>2</v>
      </c>
      <c r="E1702" s="238" t="s">
        <v>11</v>
      </c>
      <c r="F1702" s="116"/>
      <c r="G1702" s="116"/>
      <c r="H1702" s="241">
        <f t="shared" si="961"/>
        <v>0</v>
      </c>
      <c r="I1702" s="159">
        <f t="shared" si="959"/>
        <v>0</v>
      </c>
      <c r="J1702" s="159">
        <f t="shared" si="960"/>
        <v>0</v>
      </c>
      <c r="K1702" s="241">
        <f t="shared" si="956"/>
        <v>0</v>
      </c>
    </row>
    <row r="1703" spans="1:11" s="3" customFormat="1" ht="15" x14ac:dyDescent="0.2">
      <c r="A1703" s="119"/>
      <c r="B1703" s="266">
        <v>7</v>
      </c>
      <c r="C1703" s="267" t="s">
        <v>833</v>
      </c>
      <c r="D1703" s="124"/>
      <c r="E1703" s="238"/>
      <c r="F1703" s="74"/>
      <c r="G1703" s="74"/>
      <c r="H1703" s="241"/>
      <c r="I1703" s="172"/>
      <c r="J1703" s="159"/>
      <c r="K1703" s="237"/>
    </row>
    <row r="1704" spans="1:11" s="3" customFormat="1" ht="15" x14ac:dyDescent="0.2">
      <c r="A1704" s="119"/>
      <c r="B1704" s="122" t="s">
        <v>77</v>
      </c>
      <c r="C1704" s="240" t="s">
        <v>105</v>
      </c>
      <c r="D1704" s="224">
        <v>30</v>
      </c>
      <c r="E1704" s="118" t="s">
        <v>16</v>
      </c>
      <c r="F1704" s="116"/>
      <c r="G1704" s="116"/>
      <c r="H1704" s="241">
        <f t="shared" ref="H1704:H1718" si="962">SUM(F1704,G1704)*D1704</f>
        <v>0</v>
      </c>
      <c r="I1704" s="159">
        <f t="shared" ref="I1704:I1714" si="963">TRUNC(F1704*(1+$K$4),2)</f>
        <v>0</v>
      </c>
      <c r="J1704" s="159">
        <f t="shared" ref="J1704:J1715" si="964">TRUNC(G1704*(1+$K$4),2)</f>
        <v>0</v>
      </c>
      <c r="K1704" s="237">
        <f t="shared" ref="K1704:K1718" si="965">SUM(I1704:J1704)*D1704</f>
        <v>0</v>
      </c>
    </row>
    <row r="1705" spans="1:11" s="3" customFormat="1" ht="15" x14ac:dyDescent="0.2">
      <c r="A1705" s="119"/>
      <c r="B1705" s="122" t="s">
        <v>78</v>
      </c>
      <c r="C1705" s="240" t="s">
        <v>28</v>
      </c>
      <c r="D1705" s="224">
        <v>50</v>
      </c>
      <c r="E1705" s="118" t="s">
        <v>16</v>
      </c>
      <c r="F1705" s="116"/>
      <c r="G1705" s="116"/>
      <c r="H1705" s="241">
        <v>120</v>
      </c>
      <c r="I1705" s="159">
        <f t="shared" si="963"/>
        <v>0</v>
      </c>
      <c r="J1705" s="159">
        <f t="shared" si="964"/>
        <v>0</v>
      </c>
      <c r="K1705" s="237">
        <f t="shared" si="965"/>
        <v>0</v>
      </c>
    </row>
    <row r="1706" spans="1:11" s="3" customFormat="1" ht="60" x14ac:dyDescent="0.2">
      <c r="A1706" s="119"/>
      <c r="B1706" s="122" t="s">
        <v>80</v>
      </c>
      <c r="C1706" s="240" t="s">
        <v>106</v>
      </c>
      <c r="D1706" s="224">
        <v>1</v>
      </c>
      <c r="E1706" s="118" t="s">
        <v>11</v>
      </c>
      <c r="F1706" s="116"/>
      <c r="G1706" s="116"/>
      <c r="H1706" s="241">
        <f t="shared" si="962"/>
        <v>0</v>
      </c>
      <c r="I1706" s="159">
        <f t="shared" si="963"/>
        <v>0</v>
      </c>
      <c r="J1706" s="159">
        <f t="shared" si="964"/>
        <v>0</v>
      </c>
      <c r="K1706" s="237">
        <f t="shared" si="965"/>
        <v>0</v>
      </c>
    </row>
    <row r="1707" spans="1:11" s="3" customFormat="1" ht="15" x14ac:dyDescent="0.2">
      <c r="A1707" s="119"/>
      <c r="B1707" s="122" t="s">
        <v>82</v>
      </c>
      <c r="C1707" s="240" t="s">
        <v>107</v>
      </c>
      <c r="D1707" s="224">
        <v>6</v>
      </c>
      <c r="E1707" s="118" t="s">
        <v>16</v>
      </c>
      <c r="F1707" s="116"/>
      <c r="G1707" s="116"/>
      <c r="H1707" s="241">
        <f t="shared" si="962"/>
        <v>0</v>
      </c>
      <c r="I1707" s="159">
        <f t="shared" si="963"/>
        <v>0</v>
      </c>
      <c r="J1707" s="159">
        <f t="shared" si="964"/>
        <v>0</v>
      </c>
      <c r="K1707" s="237">
        <f t="shared" si="965"/>
        <v>0</v>
      </c>
    </row>
    <row r="1708" spans="1:11" s="3" customFormat="1" ht="30" x14ac:dyDescent="0.2">
      <c r="A1708" s="119"/>
      <c r="B1708" s="122" t="s">
        <v>84</v>
      </c>
      <c r="C1708" s="240" t="s">
        <v>108</v>
      </c>
      <c r="D1708" s="224">
        <v>2</v>
      </c>
      <c r="E1708" s="118" t="s">
        <v>18</v>
      </c>
      <c r="F1708" s="116"/>
      <c r="G1708" s="116"/>
      <c r="H1708" s="241">
        <f t="shared" si="962"/>
        <v>0</v>
      </c>
      <c r="I1708" s="159">
        <f t="shared" si="963"/>
        <v>0</v>
      </c>
      <c r="J1708" s="159">
        <f t="shared" si="964"/>
        <v>0</v>
      </c>
      <c r="K1708" s="237">
        <f t="shared" si="965"/>
        <v>0</v>
      </c>
    </row>
    <row r="1709" spans="1:11" s="3" customFormat="1" ht="15" x14ac:dyDescent="0.2">
      <c r="A1709" s="119"/>
      <c r="B1709" s="122" t="s">
        <v>86</v>
      </c>
      <c r="C1709" s="240" t="s">
        <v>47</v>
      </c>
      <c r="D1709" s="224">
        <v>3</v>
      </c>
      <c r="E1709" s="118" t="s">
        <v>11</v>
      </c>
      <c r="F1709" s="116"/>
      <c r="G1709" s="116"/>
      <c r="H1709" s="241">
        <f t="shared" si="962"/>
        <v>0</v>
      </c>
      <c r="I1709" s="159">
        <f t="shared" si="963"/>
        <v>0</v>
      </c>
      <c r="J1709" s="159">
        <f t="shared" si="964"/>
        <v>0</v>
      </c>
      <c r="K1709" s="237">
        <f t="shared" si="965"/>
        <v>0</v>
      </c>
    </row>
    <row r="1710" spans="1:11" s="14" customFormat="1" ht="15" x14ac:dyDescent="0.2">
      <c r="A1710" s="119"/>
      <c r="B1710" s="122" t="s">
        <v>88</v>
      </c>
      <c r="C1710" s="240" t="s">
        <v>109</v>
      </c>
      <c r="D1710" s="224">
        <v>2</v>
      </c>
      <c r="E1710" s="118" t="s">
        <v>11</v>
      </c>
      <c r="F1710" s="116"/>
      <c r="G1710" s="116"/>
      <c r="H1710" s="241">
        <f t="shared" si="962"/>
        <v>0</v>
      </c>
      <c r="I1710" s="159">
        <f t="shared" si="963"/>
        <v>0</v>
      </c>
      <c r="J1710" s="159">
        <f t="shared" si="964"/>
        <v>0</v>
      </c>
      <c r="K1710" s="237">
        <f t="shared" si="965"/>
        <v>0</v>
      </c>
    </row>
    <row r="1711" spans="1:11" s="3" customFormat="1" ht="30" x14ac:dyDescent="0.2">
      <c r="A1711" s="119"/>
      <c r="B1711" s="122" t="s">
        <v>90</v>
      </c>
      <c r="C1711" s="240" t="s">
        <v>110</v>
      </c>
      <c r="D1711" s="224">
        <v>2</v>
      </c>
      <c r="E1711" s="118" t="s">
        <v>11</v>
      </c>
      <c r="F1711" s="116"/>
      <c r="G1711" s="116"/>
      <c r="H1711" s="241">
        <f t="shared" si="962"/>
        <v>0</v>
      </c>
      <c r="I1711" s="159">
        <f t="shared" si="963"/>
        <v>0</v>
      </c>
      <c r="J1711" s="159">
        <f t="shared" si="964"/>
        <v>0</v>
      </c>
      <c r="K1711" s="237">
        <f t="shared" si="965"/>
        <v>0</v>
      </c>
    </row>
    <row r="1712" spans="1:11" s="3" customFormat="1" ht="15" x14ac:dyDescent="0.2">
      <c r="A1712" s="119"/>
      <c r="B1712" s="122" t="s">
        <v>92</v>
      </c>
      <c r="C1712" s="240" t="s">
        <v>54</v>
      </c>
      <c r="D1712" s="224">
        <v>30</v>
      </c>
      <c r="E1712" s="118" t="s">
        <v>16</v>
      </c>
      <c r="F1712" s="116"/>
      <c r="G1712" s="116"/>
      <c r="H1712" s="241">
        <f t="shared" si="962"/>
        <v>0</v>
      </c>
      <c r="I1712" s="159">
        <f t="shared" si="963"/>
        <v>0</v>
      </c>
      <c r="J1712" s="159">
        <f t="shared" si="964"/>
        <v>0</v>
      </c>
      <c r="K1712" s="237">
        <f t="shared" si="965"/>
        <v>0</v>
      </c>
    </row>
    <row r="1713" spans="1:12" s="3" customFormat="1" ht="15" x14ac:dyDescent="0.2">
      <c r="A1713" s="119"/>
      <c r="B1713" s="122" t="s">
        <v>94</v>
      </c>
      <c r="C1713" s="240" t="s">
        <v>111</v>
      </c>
      <c r="D1713" s="224">
        <v>6</v>
      </c>
      <c r="E1713" s="118" t="s">
        <v>11</v>
      </c>
      <c r="F1713" s="116"/>
      <c r="G1713" s="74" t="s">
        <v>39</v>
      </c>
      <c r="H1713" s="241">
        <f t="shared" si="962"/>
        <v>0</v>
      </c>
      <c r="I1713" s="159">
        <f t="shared" si="963"/>
        <v>0</v>
      </c>
      <c r="J1713" s="74" t="s">
        <v>39</v>
      </c>
      <c r="K1713" s="237">
        <f t="shared" si="965"/>
        <v>0</v>
      </c>
    </row>
    <row r="1714" spans="1:12" s="3" customFormat="1" ht="15" x14ac:dyDescent="0.2">
      <c r="A1714" s="119"/>
      <c r="B1714" s="122" t="s">
        <v>96</v>
      </c>
      <c r="C1714" s="240" t="s">
        <v>112</v>
      </c>
      <c r="D1714" s="224">
        <v>2</v>
      </c>
      <c r="E1714" s="118" t="s">
        <v>11</v>
      </c>
      <c r="F1714" s="116"/>
      <c r="G1714" s="116"/>
      <c r="H1714" s="241">
        <v>56</v>
      </c>
      <c r="I1714" s="159">
        <f t="shared" si="963"/>
        <v>0</v>
      </c>
      <c r="J1714" s="159">
        <f t="shared" si="964"/>
        <v>0</v>
      </c>
      <c r="K1714" s="237">
        <f t="shared" si="965"/>
        <v>0</v>
      </c>
    </row>
    <row r="1715" spans="1:12" s="3" customFormat="1" ht="30" x14ac:dyDescent="0.2">
      <c r="A1715" s="119"/>
      <c r="B1715" s="122" t="s">
        <v>98</v>
      </c>
      <c r="C1715" s="240" t="s">
        <v>55</v>
      </c>
      <c r="D1715" s="224">
        <v>1</v>
      </c>
      <c r="E1715" s="118" t="s">
        <v>56</v>
      </c>
      <c r="F1715" s="74" t="s">
        <v>39</v>
      </c>
      <c r="G1715" s="116"/>
      <c r="H1715" s="241">
        <f t="shared" si="962"/>
        <v>0</v>
      </c>
      <c r="I1715" s="179" t="s">
        <v>39</v>
      </c>
      <c r="J1715" s="159">
        <f t="shared" si="964"/>
        <v>0</v>
      </c>
      <c r="K1715" s="237">
        <f t="shared" si="965"/>
        <v>0</v>
      </c>
    </row>
    <row r="1716" spans="1:12" s="3" customFormat="1" ht="15" x14ac:dyDescent="0.2">
      <c r="A1716" s="119"/>
      <c r="B1716" s="122" t="s">
        <v>100</v>
      </c>
      <c r="C1716" s="123" t="s">
        <v>280</v>
      </c>
      <c r="D1716" s="224">
        <v>50</v>
      </c>
      <c r="E1716" s="118" t="s">
        <v>16</v>
      </c>
      <c r="F1716" s="116"/>
      <c r="G1716" s="116"/>
      <c r="H1716" s="241">
        <f t="shared" ref="H1716" si="966">SUM(F1716,G1716)*D1716</f>
        <v>0</v>
      </c>
      <c r="I1716" s="159">
        <f t="shared" ref="I1716:I1718" si="967">TRUNC(F1716*(1+$K$4),2)</f>
        <v>0</v>
      </c>
      <c r="J1716" s="159">
        <f t="shared" ref="J1716:J1718" si="968">TRUNC(G1716*(1+$K$4),2)</f>
        <v>0</v>
      </c>
      <c r="K1716" s="237">
        <f t="shared" ref="K1716" si="969">SUM(I1716:J1716)*D1716</f>
        <v>0</v>
      </c>
      <c r="L1716" s="15"/>
    </row>
    <row r="1717" spans="1:12" s="3" customFormat="1" ht="15" x14ac:dyDescent="0.2">
      <c r="A1717" s="119"/>
      <c r="B1717" s="122" t="s">
        <v>252</v>
      </c>
      <c r="C1717" s="155" t="s">
        <v>281</v>
      </c>
      <c r="D1717" s="124">
        <v>9</v>
      </c>
      <c r="E1717" s="238" t="s">
        <v>11</v>
      </c>
      <c r="F1717" s="116"/>
      <c r="G1717" s="116"/>
      <c r="H1717" s="241">
        <f t="shared" ref="H1717" si="970">SUM(F1717,G1717)*D1717</f>
        <v>0</v>
      </c>
      <c r="I1717" s="159">
        <f t="shared" si="967"/>
        <v>0</v>
      </c>
      <c r="J1717" s="159">
        <f t="shared" si="968"/>
        <v>0</v>
      </c>
      <c r="K1717" s="237">
        <f t="shared" ref="K1717" si="971">SUM(I1717:J1717)*D1717</f>
        <v>0</v>
      </c>
    </row>
    <row r="1718" spans="1:12" s="3" customFormat="1" ht="45" x14ac:dyDescent="0.2">
      <c r="A1718" s="72"/>
      <c r="B1718" s="122" t="s">
        <v>253</v>
      </c>
      <c r="C1718" s="240" t="s">
        <v>906</v>
      </c>
      <c r="D1718" s="224">
        <v>1</v>
      </c>
      <c r="E1718" s="118" t="s">
        <v>11</v>
      </c>
      <c r="F1718" s="116"/>
      <c r="G1718" s="116"/>
      <c r="H1718" s="241">
        <f t="shared" si="962"/>
        <v>0</v>
      </c>
      <c r="I1718" s="159">
        <f t="shared" si="967"/>
        <v>0</v>
      </c>
      <c r="J1718" s="159">
        <f t="shared" si="968"/>
        <v>0</v>
      </c>
      <c r="K1718" s="237">
        <f t="shared" si="965"/>
        <v>0</v>
      </c>
    </row>
    <row r="1719" spans="1:12" s="36" customFormat="1" ht="15" x14ac:dyDescent="0.2">
      <c r="A1719" s="119"/>
      <c r="B1719" s="266">
        <v>8</v>
      </c>
      <c r="C1719" s="267" t="s">
        <v>224</v>
      </c>
      <c r="D1719" s="124"/>
      <c r="E1719" s="238"/>
      <c r="F1719" s="74"/>
      <c r="G1719" s="74"/>
      <c r="H1719" s="241"/>
      <c r="I1719" s="172"/>
      <c r="J1719" s="159"/>
      <c r="K1719" s="237"/>
      <c r="L1719" s="16"/>
    </row>
    <row r="1720" spans="1:12" s="36" customFormat="1" ht="27.75" x14ac:dyDescent="0.2">
      <c r="A1720" s="119"/>
      <c r="B1720" s="100" t="s">
        <v>220</v>
      </c>
      <c r="C1720" s="123" t="s">
        <v>951</v>
      </c>
      <c r="D1720" s="224">
        <v>110</v>
      </c>
      <c r="E1720" s="118" t="s">
        <v>16</v>
      </c>
      <c r="F1720" s="116"/>
      <c r="G1720" s="116"/>
      <c r="H1720" s="241">
        <v>72</v>
      </c>
      <c r="I1720" s="159">
        <f t="shared" ref="I1720:I1724" si="972">TRUNC(F1720*(1+$K$4),2)</f>
        <v>0</v>
      </c>
      <c r="J1720" s="159">
        <f t="shared" ref="J1720:J1724" si="973">TRUNC(G1720*(1+$K$4),2)</f>
        <v>0</v>
      </c>
      <c r="K1720" s="241">
        <f t="shared" ref="K1720:K1731" si="974">SUM(I1720:J1720)*D1720</f>
        <v>0</v>
      </c>
      <c r="L1720" s="16"/>
    </row>
    <row r="1721" spans="1:12" s="36" customFormat="1" ht="30" x14ac:dyDescent="0.2">
      <c r="A1721" s="243"/>
      <c r="B1721" s="100" t="s">
        <v>221</v>
      </c>
      <c r="C1721" s="123" t="s">
        <v>34</v>
      </c>
      <c r="D1721" s="224">
        <v>6</v>
      </c>
      <c r="E1721" s="242" t="s">
        <v>11</v>
      </c>
      <c r="F1721" s="116"/>
      <c r="G1721" s="116"/>
      <c r="H1721" s="241">
        <f t="shared" ref="H1721:H1731" si="975">SUM(F1721,G1721)*D1721</f>
        <v>0</v>
      </c>
      <c r="I1721" s="159">
        <f t="shared" si="972"/>
        <v>0</v>
      </c>
      <c r="J1721" s="159">
        <f t="shared" si="973"/>
        <v>0</v>
      </c>
      <c r="K1721" s="241">
        <f t="shared" si="974"/>
        <v>0</v>
      </c>
      <c r="L1721" s="16"/>
    </row>
    <row r="1722" spans="1:12" s="36" customFormat="1" ht="15" x14ac:dyDescent="0.2">
      <c r="A1722" s="243"/>
      <c r="B1722" s="100" t="s">
        <v>222</v>
      </c>
      <c r="C1722" s="123" t="s">
        <v>113</v>
      </c>
      <c r="D1722" s="224">
        <v>9</v>
      </c>
      <c r="E1722" s="242" t="s">
        <v>16</v>
      </c>
      <c r="F1722" s="116"/>
      <c r="G1722" s="116"/>
      <c r="H1722" s="241">
        <f t="shared" si="975"/>
        <v>0</v>
      </c>
      <c r="I1722" s="159">
        <f t="shared" si="972"/>
        <v>0</v>
      </c>
      <c r="J1722" s="159">
        <f t="shared" si="973"/>
        <v>0</v>
      </c>
      <c r="K1722" s="241">
        <f t="shared" si="974"/>
        <v>0</v>
      </c>
      <c r="L1722" s="16"/>
    </row>
    <row r="1723" spans="1:12" s="36" customFormat="1" ht="15" x14ac:dyDescent="0.2">
      <c r="A1723" s="243"/>
      <c r="B1723" s="100" t="s">
        <v>120</v>
      </c>
      <c r="C1723" s="123" t="s">
        <v>47</v>
      </c>
      <c r="D1723" s="224">
        <v>2</v>
      </c>
      <c r="E1723" s="242" t="s">
        <v>11</v>
      </c>
      <c r="F1723" s="116"/>
      <c r="G1723" s="116"/>
      <c r="H1723" s="241">
        <f t="shared" si="975"/>
        <v>0</v>
      </c>
      <c r="I1723" s="159">
        <f t="shared" si="972"/>
        <v>0</v>
      </c>
      <c r="J1723" s="159">
        <f t="shared" si="973"/>
        <v>0</v>
      </c>
      <c r="K1723" s="241">
        <f t="shared" si="974"/>
        <v>0</v>
      </c>
      <c r="L1723" s="16"/>
    </row>
    <row r="1724" spans="1:12" s="36" customFormat="1" ht="15" x14ac:dyDescent="0.2">
      <c r="A1724" s="243"/>
      <c r="B1724" s="100" t="s">
        <v>223</v>
      </c>
      <c r="C1724" s="123" t="s">
        <v>109</v>
      </c>
      <c r="D1724" s="224">
        <v>2</v>
      </c>
      <c r="E1724" s="242" t="s">
        <v>11</v>
      </c>
      <c r="F1724" s="116"/>
      <c r="G1724" s="116"/>
      <c r="H1724" s="241">
        <f t="shared" si="975"/>
        <v>0</v>
      </c>
      <c r="I1724" s="159">
        <f t="shared" si="972"/>
        <v>0</v>
      </c>
      <c r="J1724" s="159">
        <f t="shared" si="973"/>
        <v>0</v>
      </c>
      <c r="K1724" s="241">
        <f t="shared" si="974"/>
        <v>0</v>
      </c>
      <c r="L1724" s="16"/>
    </row>
    <row r="1725" spans="1:12" s="3" customFormat="1" ht="15" x14ac:dyDescent="0.2">
      <c r="A1725" s="243"/>
      <c r="B1725" s="100" t="s">
        <v>124</v>
      </c>
      <c r="C1725" s="123" t="s">
        <v>114</v>
      </c>
      <c r="D1725" s="224">
        <v>4</v>
      </c>
      <c r="E1725" s="242" t="s">
        <v>11</v>
      </c>
      <c r="F1725" s="116"/>
      <c r="G1725" s="74" t="s">
        <v>39</v>
      </c>
      <c r="H1725" s="241">
        <f>SUM(F1725,G1725)*D1725</f>
        <v>0</v>
      </c>
      <c r="I1725" s="159">
        <f t="shared" ref="I1725:I1731" si="976">TRUNC(F1725*(1+$K$4),2)</f>
        <v>0</v>
      </c>
      <c r="J1725" s="74" t="s">
        <v>39</v>
      </c>
      <c r="K1725" s="241">
        <f t="shared" si="974"/>
        <v>0</v>
      </c>
    </row>
    <row r="1726" spans="1:12" s="3" customFormat="1" ht="15" x14ac:dyDescent="0.2">
      <c r="A1726" s="243"/>
      <c r="B1726" s="100" t="s">
        <v>126</v>
      </c>
      <c r="C1726" s="123" t="s">
        <v>115</v>
      </c>
      <c r="D1726" s="224">
        <v>4</v>
      </c>
      <c r="E1726" s="242" t="s">
        <v>11</v>
      </c>
      <c r="F1726" s="116"/>
      <c r="G1726" s="74" t="s">
        <v>39</v>
      </c>
      <c r="H1726" s="241">
        <f t="shared" si="975"/>
        <v>0</v>
      </c>
      <c r="I1726" s="159">
        <f t="shared" si="976"/>
        <v>0</v>
      </c>
      <c r="J1726" s="74" t="s">
        <v>39</v>
      </c>
      <c r="K1726" s="241">
        <f t="shared" si="974"/>
        <v>0</v>
      </c>
    </row>
    <row r="1727" spans="1:12" s="36" customFormat="1" ht="15" x14ac:dyDescent="0.2">
      <c r="A1727" s="243"/>
      <c r="B1727" s="100" t="s">
        <v>255</v>
      </c>
      <c r="C1727" s="123" t="s">
        <v>116</v>
      </c>
      <c r="D1727" s="224">
        <v>140</v>
      </c>
      <c r="E1727" s="242" t="s">
        <v>16</v>
      </c>
      <c r="F1727" s="116"/>
      <c r="G1727" s="116"/>
      <c r="H1727" s="241">
        <f t="shared" si="975"/>
        <v>0</v>
      </c>
      <c r="I1727" s="159">
        <f t="shared" si="976"/>
        <v>0</v>
      </c>
      <c r="J1727" s="159">
        <f t="shared" ref="J1727:J1731" si="977">TRUNC(G1727*(1+$K$4),2)</f>
        <v>0</v>
      </c>
      <c r="K1727" s="241">
        <f t="shared" si="974"/>
        <v>0</v>
      </c>
      <c r="L1727" s="16"/>
    </row>
    <row r="1728" spans="1:12" s="3" customFormat="1" ht="30" x14ac:dyDescent="0.2">
      <c r="A1728" s="243"/>
      <c r="B1728" s="100" t="s">
        <v>256</v>
      </c>
      <c r="C1728" s="123" t="s">
        <v>231</v>
      </c>
      <c r="D1728" s="224">
        <v>4</v>
      </c>
      <c r="E1728" s="242" t="s">
        <v>11</v>
      </c>
      <c r="F1728" s="116"/>
      <c r="G1728" s="116"/>
      <c r="H1728" s="241">
        <f t="shared" si="975"/>
        <v>0</v>
      </c>
      <c r="I1728" s="159">
        <f t="shared" si="976"/>
        <v>0</v>
      </c>
      <c r="J1728" s="159">
        <f t="shared" si="977"/>
        <v>0</v>
      </c>
      <c r="K1728" s="241">
        <f t="shared" si="974"/>
        <v>0</v>
      </c>
    </row>
    <row r="1729" spans="1:97" s="3" customFormat="1" ht="15" x14ac:dyDescent="0.2">
      <c r="A1729" s="243"/>
      <c r="B1729" s="100" t="s">
        <v>257</v>
      </c>
      <c r="C1729" s="123" t="s">
        <v>117</v>
      </c>
      <c r="D1729" s="224">
        <v>4</v>
      </c>
      <c r="E1729" s="242" t="s">
        <v>11</v>
      </c>
      <c r="F1729" s="116"/>
      <c r="G1729" s="116"/>
      <c r="H1729" s="241">
        <f t="shared" si="975"/>
        <v>0</v>
      </c>
      <c r="I1729" s="159">
        <f t="shared" si="976"/>
        <v>0</v>
      </c>
      <c r="J1729" s="159">
        <f t="shared" si="977"/>
        <v>0</v>
      </c>
      <c r="K1729" s="241">
        <f t="shared" si="974"/>
        <v>0</v>
      </c>
    </row>
    <row r="1730" spans="1:97" s="3" customFormat="1" ht="15" x14ac:dyDescent="0.2">
      <c r="A1730" s="243"/>
      <c r="B1730" s="100" t="s">
        <v>258</v>
      </c>
      <c r="C1730" s="123" t="s">
        <v>118</v>
      </c>
      <c r="D1730" s="224">
        <v>40</v>
      </c>
      <c r="E1730" s="242" t="s">
        <v>16</v>
      </c>
      <c r="F1730" s="116"/>
      <c r="G1730" s="116"/>
      <c r="H1730" s="241">
        <f t="shared" si="975"/>
        <v>0</v>
      </c>
      <c r="I1730" s="159">
        <f t="shared" si="976"/>
        <v>0</v>
      </c>
      <c r="J1730" s="159">
        <f t="shared" si="977"/>
        <v>0</v>
      </c>
      <c r="K1730" s="241">
        <f t="shared" si="974"/>
        <v>0</v>
      </c>
    </row>
    <row r="1731" spans="1:97" s="36" customFormat="1" ht="15" x14ac:dyDescent="0.2">
      <c r="A1731" s="243"/>
      <c r="B1731" s="100" t="s">
        <v>259</v>
      </c>
      <c r="C1731" s="123" t="s">
        <v>119</v>
      </c>
      <c r="D1731" s="224">
        <v>8</v>
      </c>
      <c r="E1731" s="242" t="s">
        <v>11</v>
      </c>
      <c r="F1731" s="116"/>
      <c r="G1731" s="116"/>
      <c r="H1731" s="241">
        <f t="shared" si="975"/>
        <v>0</v>
      </c>
      <c r="I1731" s="159">
        <f t="shared" si="976"/>
        <v>0</v>
      </c>
      <c r="J1731" s="159">
        <f t="shared" si="977"/>
        <v>0</v>
      </c>
      <c r="K1731" s="241">
        <f t="shared" si="974"/>
        <v>0</v>
      </c>
      <c r="L1731" s="16"/>
    </row>
    <row r="1732" spans="1:97" s="3" customFormat="1" ht="15" x14ac:dyDescent="0.2">
      <c r="A1732" s="119"/>
      <c r="B1732" s="266">
        <v>9</v>
      </c>
      <c r="C1732" s="267" t="s">
        <v>65</v>
      </c>
      <c r="D1732" s="124"/>
      <c r="E1732" s="238"/>
      <c r="F1732" s="74"/>
      <c r="G1732" s="74"/>
      <c r="H1732" s="241"/>
      <c r="I1732" s="172"/>
      <c r="J1732" s="159"/>
      <c r="K1732" s="237"/>
    </row>
    <row r="1733" spans="1:97" s="29" customFormat="1" ht="45" x14ac:dyDescent="0.2">
      <c r="A1733" s="119"/>
      <c r="B1733" s="122" t="s">
        <v>260</v>
      </c>
      <c r="C1733" s="117" t="s">
        <v>495</v>
      </c>
      <c r="D1733" s="224">
        <v>1</v>
      </c>
      <c r="E1733" s="242" t="s">
        <v>11</v>
      </c>
      <c r="F1733" s="116"/>
      <c r="G1733" s="116"/>
      <c r="H1733" s="241">
        <f t="shared" ref="H1733" si="978">SUM(F1733:G1733)*D1733</f>
        <v>0</v>
      </c>
      <c r="I1733" s="159">
        <f t="shared" ref="I1733" si="979">TRUNC(F1733*(1+$K$4),2)</f>
        <v>0</v>
      </c>
      <c r="J1733" s="159">
        <f t="shared" ref="J1733" si="980">TRUNC(G1733*(1+$K$4),2)</f>
        <v>0</v>
      </c>
      <c r="K1733" s="237">
        <f t="shared" ref="K1733" si="981">SUM(I1733:J1733)*D1733</f>
        <v>0</v>
      </c>
      <c r="L1733" s="21"/>
      <c r="M1733" s="30"/>
      <c r="N1733" s="26"/>
      <c r="O1733" s="26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21"/>
      <c r="BB1733" s="2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21"/>
      <c r="CH1733" s="21"/>
      <c r="CI1733" s="21"/>
      <c r="CJ1733" s="21"/>
      <c r="CK1733" s="21"/>
      <c r="CL1733" s="21"/>
      <c r="CM1733" s="21"/>
      <c r="CN1733" s="21"/>
      <c r="CO1733" s="21"/>
      <c r="CP1733" s="21"/>
      <c r="CQ1733" s="21"/>
      <c r="CR1733" s="21"/>
      <c r="CS1733" s="21"/>
    </row>
    <row r="1734" spans="1:97" s="31" customFormat="1" ht="15.75" x14ac:dyDescent="0.25">
      <c r="A1734" s="119"/>
      <c r="B1734" s="122" t="s">
        <v>261</v>
      </c>
      <c r="C1734" s="117" t="s">
        <v>496</v>
      </c>
      <c r="D1734" s="224"/>
      <c r="E1734" s="238"/>
      <c r="F1734" s="74"/>
      <c r="G1734" s="74"/>
      <c r="H1734" s="241"/>
      <c r="I1734" s="172"/>
      <c r="J1734" s="159"/>
      <c r="K1734" s="237"/>
      <c r="M1734" s="33"/>
    </row>
    <row r="1735" spans="1:97" s="31" customFormat="1" ht="15.75" x14ac:dyDescent="0.25">
      <c r="A1735" s="119"/>
      <c r="B1735" s="122" t="s">
        <v>893</v>
      </c>
      <c r="C1735" s="117" t="s">
        <v>497</v>
      </c>
      <c r="D1735" s="224">
        <v>25</v>
      </c>
      <c r="E1735" s="242" t="s">
        <v>11</v>
      </c>
      <c r="F1735" s="116"/>
      <c r="G1735" s="116"/>
      <c r="H1735" s="241">
        <f t="shared" ref="H1735:H1736" si="982">SUM(F1735:G1735)*D1735</f>
        <v>0</v>
      </c>
      <c r="I1735" s="159">
        <f t="shared" ref="I1735:I1740" si="983">TRUNC(F1735*(1+$K$4),2)</f>
        <v>0</v>
      </c>
      <c r="J1735" s="159">
        <f t="shared" ref="J1735:J1740" si="984">TRUNC(G1735*(1+$K$4),2)</f>
        <v>0</v>
      </c>
      <c r="K1735" s="237">
        <f t="shared" ref="K1735:K1746" si="985">SUM(I1735:J1735)*D1735</f>
        <v>0</v>
      </c>
      <c r="M1735" s="33"/>
    </row>
    <row r="1736" spans="1:97" s="3" customFormat="1" ht="15" x14ac:dyDescent="0.2">
      <c r="A1736" s="119"/>
      <c r="B1736" s="122" t="s">
        <v>894</v>
      </c>
      <c r="C1736" s="117" t="s">
        <v>645</v>
      </c>
      <c r="D1736" s="224">
        <v>4</v>
      </c>
      <c r="E1736" s="242" t="s">
        <v>11</v>
      </c>
      <c r="F1736" s="116"/>
      <c r="G1736" s="116"/>
      <c r="H1736" s="241">
        <f t="shared" si="982"/>
        <v>0</v>
      </c>
      <c r="I1736" s="159">
        <f t="shared" si="983"/>
        <v>0</v>
      </c>
      <c r="J1736" s="159">
        <f t="shared" si="984"/>
        <v>0</v>
      </c>
      <c r="K1736" s="237">
        <f t="shared" si="985"/>
        <v>0</v>
      </c>
    </row>
    <row r="1737" spans="1:97" s="3" customFormat="1" ht="15" x14ac:dyDescent="0.2">
      <c r="A1737" s="119"/>
      <c r="B1737" s="122" t="s">
        <v>262</v>
      </c>
      <c r="C1737" s="117" t="s">
        <v>498</v>
      </c>
      <c r="D1737" s="224"/>
      <c r="E1737" s="238"/>
      <c r="F1737" s="74"/>
      <c r="G1737" s="74"/>
      <c r="H1737" s="241"/>
      <c r="I1737" s="159">
        <f t="shared" si="983"/>
        <v>0</v>
      </c>
      <c r="J1737" s="159">
        <f t="shared" si="984"/>
        <v>0</v>
      </c>
      <c r="K1737" s="237">
        <f t="shared" si="985"/>
        <v>0</v>
      </c>
    </row>
    <row r="1738" spans="1:97" s="3" customFormat="1" ht="15" x14ac:dyDescent="0.2">
      <c r="A1738" s="119"/>
      <c r="B1738" s="122" t="s">
        <v>895</v>
      </c>
      <c r="C1738" s="117" t="s">
        <v>896</v>
      </c>
      <c r="D1738" s="224">
        <v>1</v>
      </c>
      <c r="E1738" s="242" t="s">
        <v>11</v>
      </c>
      <c r="F1738" s="116"/>
      <c r="G1738" s="116"/>
      <c r="H1738" s="241">
        <f t="shared" ref="H1738" si="986">SUM(F1738:G1738)*D1738</f>
        <v>0</v>
      </c>
      <c r="I1738" s="159">
        <f t="shared" si="983"/>
        <v>0</v>
      </c>
      <c r="J1738" s="159">
        <f t="shared" si="984"/>
        <v>0</v>
      </c>
      <c r="K1738" s="237">
        <f t="shared" si="985"/>
        <v>0</v>
      </c>
    </row>
    <row r="1739" spans="1:97" s="3" customFormat="1" ht="45" x14ac:dyDescent="0.2">
      <c r="A1739" s="119"/>
      <c r="B1739" s="122" t="s">
        <v>263</v>
      </c>
      <c r="C1739" s="117" t="s">
        <v>540</v>
      </c>
      <c r="D1739" s="224">
        <v>1</v>
      </c>
      <c r="E1739" s="242" t="s">
        <v>11</v>
      </c>
      <c r="F1739" s="116"/>
      <c r="G1739" s="116"/>
      <c r="H1739" s="241">
        <f t="shared" ref="H1739" si="987">SUM(F1739:G1739)*D1739</f>
        <v>0</v>
      </c>
      <c r="I1739" s="159">
        <f t="shared" si="983"/>
        <v>0</v>
      </c>
      <c r="J1739" s="159">
        <f t="shared" si="984"/>
        <v>0</v>
      </c>
      <c r="K1739" s="237">
        <f t="shared" si="985"/>
        <v>0</v>
      </c>
    </row>
    <row r="1740" spans="1:97" s="3" customFormat="1" ht="15" x14ac:dyDescent="0.2">
      <c r="A1740" s="119"/>
      <c r="B1740" s="122" t="s">
        <v>264</v>
      </c>
      <c r="C1740" s="240" t="s">
        <v>579</v>
      </c>
      <c r="D1740" s="124">
        <v>4</v>
      </c>
      <c r="E1740" s="238" t="s">
        <v>11</v>
      </c>
      <c r="F1740" s="116"/>
      <c r="G1740" s="116"/>
      <c r="H1740" s="241">
        <f t="shared" ref="H1740" si="988">(F1740+G1740)*D1740</f>
        <v>0</v>
      </c>
      <c r="I1740" s="159">
        <f t="shared" si="983"/>
        <v>0</v>
      </c>
      <c r="J1740" s="159">
        <f t="shared" si="984"/>
        <v>0</v>
      </c>
      <c r="K1740" s="237">
        <f t="shared" si="985"/>
        <v>0</v>
      </c>
    </row>
    <row r="1741" spans="1:97" s="3" customFormat="1" ht="30" x14ac:dyDescent="0.2">
      <c r="A1741" s="72"/>
      <c r="B1741" s="122" t="s">
        <v>265</v>
      </c>
      <c r="C1741" s="117" t="s">
        <v>125</v>
      </c>
      <c r="D1741" s="224">
        <v>20</v>
      </c>
      <c r="E1741" s="242" t="s">
        <v>11</v>
      </c>
      <c r="F1741" s="74" t="s">
        <v>39</v>
      </c>
      <c r="G1741" s="116"/>
      <c r="H1741" s="241">
        <f t="shared" ref="H1741:H1742" si="989">SUM(F1741,G1741)*D1741</f>
        <v>0</v>
      </c>
      <c r="I1741" s="172" t="s">
        <v>39</v>
      </c>
      <c r="J1741" s="159">
        <f t="shared" ref="J1741:J1746" si="990">TRUNC(G1741*(1+$K$4),2)</f>
        <v>0</v>
      </c>
      <c r="K1741" s="237">
        <f t="shared" si="985"/>
        <v>0</v>
      </c>
    </row>
    <row r="1742" spans="1:97" s="3" customFormat="1" ht="30" x14ac:dyDescent="0.2">
      <c r="A1742" s="119"/>
      <c r="B1742" s="122" t="s">
        <v>266</v>
      </c>
      <c r="C1742" s="240" t="s">
        <v>196</v>
      </c>
      <c r="D1742" s="124">
        <v>129</v>
      </c>
      <c r="E1742" s="238" t="s">
        <v>11</v>
      </c>
      <c r="F1742" s="116"/>
      <c r="G1742" s="116"/>
      <c r="H1742" s="241">
        <f t="shared" si="989"/>
        <v>0</v>
      </c>
      <c r="I1742" s="159">
        <f t="shared" ref="I1742" si="991">TRUNC(F1742*(1+$K$4),2)</f>
        <v>0</v>
      </c>
      <c r="J1742" s="159">
        <f t="shared" ref="J1742" si="992">TRUNC(G1742*(1+$K$4),2)</f>
        <v>0</v>
      </c>
      <c r="K1742" s="237">
        <f t="shared" si="985"/>
        <v>0</v>
      </c>
    </row>
    <row r="1743" spans="1:97" s="3" customFormat="1" ht="15" x14ac:dyDescent="0.2">
      <c r="A1743" s="72"/>
      <c r="B1743" s="122" t="s">
        <v>267</v>
      </c>
      <c r="C1743" s="117" t="s">
        <v>121</v>
      </c>
      <c r="D1743" s="224">
        <v>1</v>
      </c>
      <c r="E1743" s="242" t="s">
        <v>11</v>
      </c>
      <c r="F1743" s="74" t="s">
        <v>39</v>
      </c>
      <c r="G1743" s="116"/>
      <c r="H1743" s="241">
        <f t="shared" ref="H1743" si="993">SUM(F1743:G1743)*D1743</f>
        <v>0</v>
      </c>
      <c r="I1743" s="179" t="s">
        <v>39</v>
      </c>
      <c r="J1743" s="159">
        <f t="shared" si="990"/>
        <v>0</v>
      </c>
      <c r="K1743" s="237">
        <f t="shared" si="985"/>
        <v>0</v>
      </c>
    </row>
    <row r="1744" spans="1:97" s="3" customFormat="1" ht="15" x14ac:dyDescent="0.2">
      <c r="A1744" s="119"/>
      <c r="B1744" s="122" t="s">
        <v>279</v>
      </c>
      <c r="C1744" s="117" t="s">
        <v>66</v>
      </c>
      <c r="D1744" s="224">
        <v>80</v>
      </c>
      <c r="E1744" s="118" t="s">
        <v>18</v>
      </c>
      <c r="F1744" s="116"/>
      <c r="G1744" s="116"/>
      <c r="H1744" s="241">
        <f t="shared" ref="H1744:H1746" si="994">SUM(F1744,G1744)*D1744</f>
        <v>0</v>
      </c>
      <c r="I1744" s="159">
        <f t="shared" ref="I1744" si="995">TRUNC(F1744*(1+$K$4),2)</f>
        <v>0</v>
      </c>
      <c r="J1744" s="159">
        <f t="shared" ref="J1744" si="996">TRUNC(G1744*(1+$K$4),2)</f>
        <v>0</v>
      </c>
      <c r="K1744" s="237">
        <f t="shared" si="985"/>
        <v>0</v>
      </c>
    </row>
    <row r="1745" spans="1:11" s="3" customFormat="1" ht="30" x14ac:dyDescent="0.2">
      <c r="A1745" s="119"/>
      <c r="B1745" s="122" t="s">
        <v>897</v>
      </c>
      <c r="C1745" s="117" t="s">
        <v>898</v>
      </c>
      <c r="D1745" s="224">
        <v>20</v>
      </c>
      <c r="E1745" s="242" t="s">
        <v>16</v>
      </c>
      <c r="F1745" s="74" t="s">
        <v>39</v>
      </c>
      <c r="G1745" s="116"/>
      <c r="H1745" s="241">
        <f t="shared" si="994"/>
        <v>0</v>
      </c>
      <c r="I1745" s="172" t="s">
        <v>39</v>
      </c>
      <c r="J1745" s="159">
        <f t="shared" si="990"/>
        <v>0</v>
      </c>
      <c r="K1745" s="237">
        <f t="shared" si="985"/>
        <v>0</v>
      </c>
    </row>
    <row r="1746" spans="1:11" s="3" customFormat="1" ht="30" x14ac:dyDescent="0.2">
      <c r="A1746" s="126"/>
      <c r="B1746" s="127" t="s">
        <v>899</v>
      </c>
      <c r="C1746" s="264" t="s">
        <v>900</v>
      </c>
      <c r="D1746" s="87">
        <v>1</v>
      </c>
      <c r="E1746" s="173" t="s">
        <v>56</v>
      </c>
      <c r="F1746" s="128"/>
      <c r="G1746" s="128"/>
      <c r="H1746" s="265">
        <f t="shared" si="994"/>
        <v>0</v>
      </c>
      <c r="I1746" s="159">
        <f t="shared" ref="I1746" si="997">TRUNC(F1746*(1+$K$4),2)</f>
        <v>0</v>
      </c>
      <c r="J1746" s="159">
        <f t="shared" si="990"/>
        <v>0</v>
      </c>
      <c r="K1746" s="265">
        <f t="shared" si="985"/>
        <v>0</v>
      </c>
    </row>
    <row r="1747" spans="1:11" s="3" customFormat="1" ht="15.75" thickBot="1" x14ac:dyDescent="0.25">
      <c r="A1747" s="129"/>
      <c r="B1747" s="130"/>
      <c r="C1747" s="131" t="s">
        <v>902</v>
      </c>
      <c r="D1747" s="132"/>
      <c r="E1747" s="131"/>
      <c r="F1747" s="133">
        <f>SUMPRODUCT(D1590:D1746,F1590:F1746)</f>
        <v>0</v>
      </c>
      <c r="G1747" s="133">
        <f>SUMPRODUCT(D1590:D1746,G1590:G1746)</f>
        <v>0</v>
      </c>
      <c r="H1747" s="134">
        <f>SUM(H1590:H1746)</f>
        <v>248</v>
      </c>
      <c r="I1747" s="133">
        <f>SUMPRODUCT(D1590:D1746,I1590:I1746)</f>
        <v>0</v>
      </c>
      <c r="J1747" s="133">
        <f>SUMPRODUCT(D1590:D1746,J1590:J1746)</f>
        <v>0</v>
      </c>
      <c r="K1747" s="134">
        <f>SUM(K1590:K1746)</f>
        <v>0</v>
      </c>
    </row>
    <row r="1748" spans="1:11" s="3" customFormat="1" ht="15.75" thickBot="1" x14ac:dyDescent="0.25">
      <c r="A1748" s="211"/>
      <c r="B1748" s="212"/>
      <c r="C1748" s="213" t="s">
        <v>927</v>
      </c>
      <c r="D1748" s="214"/>
      <c r="E1748" s="213"/>
      <c r="F1748" s="215">
        <f t="shared" ref="F1748:K1748" si="998">SUM(F1747,F1588)</f>
        <v>0</v>
      </c>
      <c r="G1748" s="215">
        <f t="shared" si="998"/>
        <v>0</v>
      </c>
      <c r="H1748" s="216">
        <f t="shared" si="998"/>
        <v>248</v>
      </c>
      <c r="I1748" s="215">
        <f t="shared" si="998"/>
        <v>0</v>
      </c>
      <c r="J1748" s="215">
        <f t="shared" si="998"/>
        <v>0</v>
      </c>
      <c r="K1748" s="216">
        <f t="shared" si="998"/>
        <v>0</v>
      </c>
    </row>
    <row r="1749" spans="1:11" s="3" customFormat="1" ht="15.75" thickBot="1" x14ac:dyDescent="0.25">
      <c r="A1749" s="217"/>
      <c r="B1749" s="218"/>
      <c r="C1749" s="219" t="s">
        <v>926</v>
      </c>
      <c r="D1749" s="220"/>
      <c r="E1749" s="219"/>
      <c r="F1749" s="221" t="e">
        <f t="shared" ref="F1749:K1749" si="999">SUM(F1748+F1466+F1246+F965+F771+F546+F249)</f>
        <v>#VALUE!</v>
      </c>
      <c r="G1749" s="221" t="e">
        <f t="shared" si="999"/>
        <v>#VALUE!</v>
      </c>
      <c r="H1749" s="221">
        <f t="shared" si="999"/>
        <v>2299</v>
      </c>
      <c r="I1749" s="221">
        <f t="shared" si="999"/>
        <v>0</v>
      </c>
      <c r="J1749" s="221">
        <f t="shared" si="999"/>
        <v>0</v>
      </c>
      <c r="K1749" s="221">
        <f t="shared" si="999"/>
        <v>0</v>
      </c>
    </row>
    <row r="1750" spans="1:11" s="3" customFormat="1" x14ac:dyDescent="0.2">
      <c r="D1750" s="48"/>
      <c r="F1750" s="9"/>
      <c r="G1750" s="9"/>
      <c r="H1750" s="7"/>
      <c r="I1750" s="7"/>
      <c r="J1750" s="7"/>
      <c r="K1750" s="7"/>
    </row>
    <row r="1751" spans="1:11" s="3" customFormat="1" x14ac:dyDescent="0.2">
      <c r="D1751" s="48"/>
      <c r="F1751" s="9"/>
      <c r="G1751" s="9"/>
      <c r="H1751" s="7"/>
      <c r="I1751" s="7"/>
      <c r="J1751" s="7"/>
      <c r="K1751" s="7"/>
    </row>
    <row r="1752" spans="1:11" s="3" customFormat="1" x14ac:dyDescent="0.2">
      <c r="D1752" s="48"/>
      <c r="F1752" s="9"/>
      <c r="G1752" s="9"/>
      <c r="H1752" s="7"/>
      <c r="I1752" s="7"/>
      <c r="J1752" s="7"/>
      <c r="K1752" s="7"/>
    </row>
    <row r="1753" spans="1:11" s="3" customFormat="1" x14ac:dyDescent="0.2">
      <c r="D1753" s="48"/>
      <c r="F1753" s="9"/>
      <c r="G1753" s="9"/>
      <c r="H1753" s="7"/>
      <c r="I1753" s="7"/>
      <c r="J1753" s="7"/>
      <c r="K1753" s="7"/>
    </row>
    <row r="1754" spans="1:11" s="3" customFormat="1" x14ac:dyDescent="0.2">
      <c r="D1754" s="48"/>
      <c r="F1754" s="9"/>
      <c r="G1754" s="9"/>
      <c r="H1754" s="7"/>
      <c r="I1754" s="7"/>
      <c r="J1754" s="7"/>
      <c r="K1754" s="7"/>
    </row>
    <row r="1755" spans="1:11" s="3" customFormat="1" x14ac:dyDescent="0.2">
      <c r="D1755" s="48"/>
      <c r="F1755" s="9"/>
      <c r="G1755" s="9"/>
      <c r="H1755" s="7"/>
      <c r="I1755" s="7"/>
      <c r="J1755" s="7"/>
      <c r="K1755" s="7"/>
    </row>
    <row r="1756" spans="1:11" s="3" customFormat="1" x14ac:dyDescent="0.2">
      <c r="D1756" s="48"/>
      <c r="F1756" s="9"/>
      <c r="G1756" s="9"/>
      <c r="H1756" s="7"/>
      <c r="I1756" s="7"/>
      <c r="J1756" s="7"/>
      <c r="K1756" s="7"/>
    </row>
    <row r="1757" spans="1:11" s="3" customFormat="1" x14ac:dyDescent="0.2">
      <c r="D1757" s="48"/>
      <c r="F1757" s="9"/>
      <c r="G1757" s="9"/>
      <c r="H1757" s="7"/>
      <c r="I1757" s="7"/>
      <c r="J1757" s="7"/>
      <c r="K1757" s="7"/>
    </row>
    <row r="1758" spans="1:11" s="3" customFormat="1" x14ac:dyDescent="0.2">
      <c r="D1758" s="48"/>
      <c r="F1758" s="9"/>
      <c r="G1758" s="9"/>
      <c r="H1758" s="7"/>
      <c r="I1758" s="7"/>
      <c r="J1758" s="7"/>
      <c r="K1758" s="7"/>
    </row>
    <row r="1759" spans="1:11" s="3" customFormat="1" x14ac:dyDescent="0.2">
      <c r="D1759" s="48"/>
      <c r="F1759" s="9"/>
      <c r="G1759" s="9"/>
      <c r="H1759" s="7"/>
      <c r="I1759" s="7"/>
      <c r="J1759" s="7"/>
      <c r="K1759" s="7"/>
    </row>
    <row r="1760" spans="1:11" s="3" customFormat="1" x14ac:dyDescent="0.2">
      <c r="D1760" s="48"/>
      <c r="F1760" s="9"/>
      <c r="G1760" s="9"/>
      <c r="H1760" s="7"/>
      <c r="I1760" s="7"/>
      <c r="J1760" s="7"/>
      <c r="K1760" s="7"/>
    </row>
    <row r="1761" spans="4:11" s="3" customFormat="1" x14ac:dyDescent="0.2">
      <c r="D1761" s="48"/>
      <c r="F1761" s="9"/>
      <c r="G1761" s="9"/>
      <c r="H1761" s="7"/>
      <c r="I1761" s="7"/>
      <c r="J1761" s="7"/>
      <c r="K1761" s="7"/>
    </row>
    <row r="1762" spans="4:11" s="3" customFormat="1" x14ac:dyDescent="0.2">
      <c r="D1762" s="48"/>
      <c r="F1762" s="9"/>
      <c r="G1762" s="9"/>
      <c r="H1762" s="7"/>
      <c r="I1762" s="7"/>
      <c r="J1762" s="7"/>
      <c r="K1762" s="7"/>
    </row>
    <row r="1763" spans="4:11" s="3" customFormat="1" x14ac:dyDescent="0.2">
      <c r="D1763" s="48"/>
      <c r="F1763" s="9"/>
      <c r="G1763" s="9"/>
      <c r="H1763" s="7"/>
      <c r="I1763" s="7"/>
      <c r="J1763" s="7"/>
      <c r="K1763" s="7"/>
    </row>
    <row r="1764" spans="4:11" s="3" customFormat="1" x14ac:dyDescent="0.2">
      <c r="D1764" s="48"/>
      <c r="F1764" s="9"/>
      <c r="G1764" s="9"/>
      <c r="H1764" s="7"/>
      <c r="I1764" s="7"/>
      <c r="J1764" s="7"/>
      <c r="K1764" s="7"/>
    </row>
    <row r="1765" spans="4:11" s="3" customFormat="1" x14ac:dyDescent="0.2">
      <c r="D1765" s="48"/>
      <c r="F1765" s="9"/>
      <c r="G1765" s="9"/>
      <c r="H1765" s="7"/>
      <c r="I1765" s="7"/>
      <c r="J1765" s="7"/>
      <c r="K1765" s="7"/>
    </row>
    <row r="1766" spans="4:11" s="3" customFormat="1" x14ac:dyDescent="0.2">
      <c r="D1766" s="48"/>
      <c r="F1766" s="9"/>
      <c r="G1766" s="9"/>
      <c r="H1766" s="7"/>
      <c r="I1766" s="7"/>
      <c r="J1766" s="7"/>
      <c r="K1766" s="7"/>
    </row>
    <row r="1767" spans="4:11" s="3" customFormat="1" x14ac:dyDescent="0.2">
      <c r="D1767" s="48"/>
      <c r="F1767" s="9"/>
      <c r="G1767" s="9"/>
      <c r="H1767" s="7"/>
      <c r="I1767" s="7"/>
      <c r="J1767" s="7"/>
      <c r="K1767" s="7"/>
    </row>
    <row r="1768" spans="4:11" s="3" customFormat="1" x14ac:dyDescent="0.2">
      <c r="D1768" s="48"/>
      <c r="F1768" s="9"/>
      <c r="G1768" s="9"/>
      <c r="H1768" s="7"/>
      <c r="I1768" s="7"/>
      <c r="J1768" s="7"/>
      <c r="K1768" s="7"/>
    </row>
    <row r="1769" spans="4:11" s="3" customFormat="1" x14ac:dyDescent="0.2">
      <c r="D1769" s="48"/>
      <c r="F1769" s="9"/>
      <c r="G1769" s="9"/>
      <c r="H1769" s="7"/>
      <c r="I1769" s="7"/>
      <c r="J1769" s="7"/>
      <c r="K1769" s="7"/>
    </row>
    <row r="1770" spans="4:11" s="3" customFormat="1" x14ac:dyDescent="0.2">
      <c r="D1770" s="48"/>
      <c r="F1770" s="9"/>
      <c r="G1770" s="9"/>
      <c r="H1770" s="7"/>
      <c r="I1770" s="7"/>
      <c r="J1770" s="7"/>
      <c r="K1770" s="7"/>
    </row>
    <row r="1771" spans="4:11" s="3" customFormat="1" x14ac:dyDescent="0.2">
      <c r="D1771" s="48"/>
      <c r="F1771" s="9"/>
      <c r="G1771" s="9"/>
      <c r="H1771" s="7"/>
      <c r="I1771" s="7"/>
      <c r="J1771" s="7"/>
      <c r="K1771" s="7"/>
    </row>
    <row r="1772" spans="4:11" s="3" customFormat="1" x14ac:dyDescent="0.2">
      <c r="D1772" s="48"/>
      <c r="F1772" s="9"/>
      <c r="G1772" s="9"/>
      <c r="H1772" s="7"/>
      <c r="I1772" s="7"/>
      <c r="J1772" s="7"/>
      <c r="K1772" s="7"/>
    </row>
    <row r="1773" spans="4:11" s="3" customFormat="1" x14ac:dyDescent="0.2">
      <c r="D1773" s="48"/>
      <c r="F1773" s="9"/>
      <c r="G1773" s="9"/>
      <c r="H1773" s="7"/>
      <c r="I1773" s="7"/>
      <c r="J1773" s="7"/>
      <c r="K1773" s="7"/>
    </row>
    <row r="1774" spans="4:11" s="3" customFormat="1" x14ac:dyDescent="0.2">
      <c r="D1774" s="48"/>
      <c r="F1774" s="9"/>
      <c r="G1774" s="9"/>
      <c r="H1774" s="7"/>
      <c r="I1774" s="7"/>
      <c r="J1774" s="7"/>
      <c r="K1774" s="7"/>
    </row>
    <row r="1775" spans="4:11" s="3" customFormat="1" x14ac:dyDescent="0.2">
      <c r="D1775" s="48"/>
      <c r="F1775" s="9"/>
      <c r="G1775" s="9"/>
      <c r="H1775" s="7"/>
      <c r="I1775" s="7"/>
      <c r="J1775" s="7"/>
      <c r="K1775" s="7"/>
    </row>
    <row r="1776" spans="4:11" s="3" customFormat="1" x14ac:dyDescent="0.2">
      <c r="D1776" s="48"/>
      <c r="F1776" s="9"/>
      <c r="G1776" s="9"/>
      <c r="H1776" s="7"/>
      <c r="I1776" s="7"/>
      <c r="J1776" s="7"/>
      <c r="K1776" s="7"/>
    </row>
    <row r="1777" spans="4:11" s="3" customFormat="1" x14ac:dyDescent="0.2">
      <c r="D1777" s="48"/>
      <c r="F1777" s="9"/>
      <c r="G1777" s="9"/>
      <c r="H1777" s="7"/>
      <c r="I1777" s="7"/>
      <c r="J1777" s="7"/>
      <c r="K1777" s="7"/>
    </row>
    <row r="1778" spans="4:11" s="3" customFormat="1" x14ac:dyDescent="0.2">
      <c r="D1778" s="48"/>
      <c r="F1778" s="9"/>
      <c r="G1778" s="9"/>
      <c r="H1778" s="7"/>
      <c r="I1778" s="7"/>
      <c r="J1778" s="7"/>
      <c r="K1778" s="7"/>
    </row>
    <row r="1779" spans="4:11" s="3" customFormat="1" x14ac:dyDescent="0.2">
      <c r="D1779" s="48"/>
      <c r="F1779" s="9"/>
      <c r="G1779" s="9"/>
      <c r="H1779" s="7"/>
      <c r="I1779" s="7"/>
      <c r="J1779" s="7"/>
      <c r="K1779" s="7"/>
    </row>
    <row r="1780" spans="4:11" s="3" customFormat="1" x14ac:dyDescent="0.2">
      <c r="D1780" s="48"/>
      <c r="F1780" s="9"/>
      <c r="G1780" s="9"/>
      <c r="H1780" s="7"/>
      <c r="I1780" s="7"/>
      <c r="J1780" s="7"/>
      <c r="K1780" s="7"/>
    </row>
    <row r="1781" spans="4:11" s="3" customFormat="1" x14ac:dyDescent="0.2">
      <c r="D1781" s="48"/>
      <c r="F1781" s="9"/>
      <c r="G1781" s="9"/>
      <c r="H1781" s="7"/>
      <c r="I1781" s="7"/>
      <c r="J1781" s="7"/>
      <c r="K1781" s="7"/>
    </row>
    <row r="1782" spans="4:11" s="3" customFormat="1" x14ac:dyDescent="0.2">
      <c r="D1782" s="48"/>
      <c r="F1782" s="9"/>
      <c r="G1782" s="9"/>
      <c r="H1782" s="7"/>
      <c r="I1782" s="7"/>
      <c r="J1782" s="7"/>
      <c r="K1782" s="7"/>
    </row>
    <row r="1783" spans="4:11" s="3" customFormat="1" x14ac:dyDescent="0.2">
      <c r="D1783" s="48"/>
      <c r="F1783" s="9"/>
      <c r="G1783" s="9"/>
      <c r="H1783" s="7"/>
      <c r="I1783" s="7"/>
      <c r="J1783" s="7"/>
      <c r="K1783" s="7"/>
    </row>
    <row r="1784" spans="4:11" s="3" customFormat="1" x14ac:dyDescent="0.2">
      <c r="D1784" s="48"/>
      <c r="F1784" s="9"/>
      <c r="G1784" s="9"/>
      <c r="H1784" s="7"/>
      <c r="I1784" s="7"/>
      <c r="J1784" s="7"/>
      <c r="K1784" s="7"/>
    </row>
    <row r="1785" spans="4:11" s="3" customFormat="1" x14ac:dyDescent="0.2">
      <c r="D1785" s="48"/>
      <c r="F1785" s="9"/>
      <c r="G1785" s="9"/>
      <c r="H1785" s="7"/>
      <c r="I1785" s="7"/>
      <c r="J1785" s="7"/>
      <c r="K1785" s="7"/>
    </row>
    <row r="1786" spans="4:11" s="3" customFormat="1" x14ac:dyDescent="0.2">
      <c r="D1786" s="48"/>
      <c r="F1786" s="9"/>
      <c r="G1786" s="9"/>
      <c r="H1786" s="7"/>
      <c r="I1786" s="7"/>
      <c r="J1786" s="7"/>
      <c r="K1786" s="7"/>
    </row>
    <row r="1787" spans="4:11" s="3" customFormat="1" x14ac:dyDescent="0.2">
      <c r="D1787" s="48"/>
      <c r="F1787" s="9"/>
      <c r="G1787" s="9"/>
      <c r="H1787" s="7"/>
      <c r="I1787" s="7"/>
      <c r="J1787" s="7"/>
      <c r="K1787" s="7"/>
    </row>
    <row r="1788" spans="4:11" s="3" customFormat="1" x14ac:dyDescent="0.2">
      <c r="D1788" s="48"/>
      <c r="F1788" s="9"/>
      <c r="G1788" s="9"/>
      <c r="H1788" s="7"/>
      <c r="I1788" s="7"/>
      <c r="J1788" s="7"/>
      <c r="K1788" s="7"/>
    </row>
    <row r="1789" spans="4:11" s="3" customFormat="1" x14ac:dyDescent="0.2">
      <c r="D1789" s="48"/>
      <c r="F1789" s="9"/>
      <c r="G1789" s="9"/>
      <c r="H1789" s="7"/>
      <c r="I1789" s="7"/>
      <c r="J1789" s="7"/>
      <c r="K1789" s="7"/>
    </row>
    <row r="1790" spans="4:11" s="3" customFormat="1" x14ac:dyDescent="0.2">
      <c r="D1790" s="48"/>
      <c r="F1790" s="9"/>
      <c r="G1790" s="9"/>
      <c r="H1790" s="7"/>
      <c r="I1790" s="7"/>
      <c r="J1790" s="7"/>
      <c r="K1790" s="7"/>
    </row>
    <row r="1791" spans="4:11" s="3" customFormat="1" x14ac:dyDescent="0.2">
      <c r="D1791" s="48"/>
      <c r="F1791" s="9"/>
      <c r="G1791" s="9"/>
      <c r="H1791" s="7"/>
      <c r="I1791" s="7"/>
      <c r="J1791" s="7"/>
      <c r="K1791" s="7"/>
    </row>
    <row r="1792" spans="4:11" s="3" customFormat="1" x14ac:dyDescent="0.2">
      <c r="D1792" s="48"/>
      <c r="F1792" s="9"/>
      <c r="G1792" s="9"/>
      <c r="H1792" s="7"/>
      <c r="I1792" s="7"/>
      <c r="J1792" s="7"/>
      <c r="K1792" s="7"/>
    </row>
    <row r="1793" spans="4:11" s="3" customFormat="1" x14ac:dyDescent="0.2">
      <c r="D1793" s="48"/>
      <c r="F1793" s="9"/>
      <c r="G1793" s="9"/>
      <c r="H1793" s="7"/>
      <c r="I1793" s="7"/>
      <c r="J1793" s="7"/>
      <c r="K1793" s="7"/>
    </row>
    <row r="1794" spans="4:11" s="3" customFormat="1" x14ac:dyDescent="0.2">
      <c r="D1794" s="48"/>
      <c r="F1794" s="9"/>
      <c r="G1794" s="9"/>
      <c r="H1794" s="7"/>
      <c r="I1794" s="7"/>
      <c r="J1794" s="7"/>
      <c r="K1794" s="7"/>
    </row>
    <row r="1795" spans="4:11" s="3" customFormat="1" x14ac:dyDescent="0.2">
      <c r="D1795" s="48"/>
      <c r="F1795" s="9"/>
      <c r="G1795" s="9"/>
      <c r="H1795" s="7"/>
      <c r="I1795" s="7"/>
      <c r="J1795" s="7"/>
      <c r="K1795" s="7"/>
    </row>
    <row r="1796" spans="4:11" s="3" customFormat="1" x14ac:dyDescent="0.2">
      <c r="D1796" s="48"/>
      <c r="F1796" s="9"/>
      <c r="G1796" s="9"/>
      <c r="H1796" s="7"/>
      <c r="I1796" s="7"/>
      <c r="J1796" s="7"/>
      <c r="K1796" s="7"/>
    </row>
    <row r="1797" spans="4:11" s="3" customFormat="1" x14ac:dyDescent="0.2">
      <c r="D1797" s="48"/>
      <c r="F1797" s="9"/>
      <c r="G1797" s="9"/>
      <c r="H1797" s="7"/>
      <c r="I1797" s="7"/>
      <c r="J1797" s="7"/>
      <c r="K1797" s="7"/>
    </row>
    <row r="1798" spans="4:11" s="3" customFormat="1" x14ac:dyDescent="0.2">
      <c r="D1798" s="48"/>
      <c r="F1798" s="9"/>
      <c r="G1798" s="9"/>
      <c r="H1798" s="7"/>
      <c r="I1798" s="7"/>
      <c r="J1798" s="7"/>
      <c r="K1798" s="7"/>
    </row>
    <row r="1799" spans="4:11" s="3" customFormat="1" x14ac:dyDescent="0.2">
      <c r="D1799" s="48"/>
      <c r="F1799" s="9"/>
      <c r="G1799" s="9"/>
      <c r="H1799" s="7"/>
      <c r="I1799" s="7"/>
      <c r="J1799" s="7"/>
      <c r="K1799" s="7"/>
    </row>
    <row r="1800" spans="4:11" s="3" customFormat="1" x14ac:dyDescent="0.2">
      <c r="D1800" s="48"/>
      <c r="F1800" s="9"/>
      <c r="G1800" s="9"/>
      <c r="H1800" s="7"/>
      <c r="I1800" s="7"/>
      <c r="J1800" s="7"/>
      <c r="K1800" s="7"/>
    </row>
    <row r="1801" spans="4:11" s="3" customFormat="1" x14ac:dyDescent="0.2">
      <c r="D1801" s="48"/>
      <c r="F1801" s="9"/>
      <c r="G1801" s="9"/>
      <c r="H1801" s="7"/>
      <c r="I1801" s="7"/>
      <c r="J1801" s="7"/>
      <c r="K1801" s="7"/>
    </row>
    <row r="1802" spans="4:11" s="3" customFormat="1" x14ac:dyDescent="0.2">
      <c r="D1802" s="48"/>
      <c r="F1802" s="9"/>
      <c r="G1802" s="9"/>
      <c r="H1802" s="7"/>
      <c r="I1802" s="7"/>
      <c r="J1802" s="7"/>
      <c r="K1802" s="7"/>
    </row>
    <row r="1803" spans="4:11" s="3" customFormat="1" x14ac:dyDescent="0.2">
      <c r="D1803" s="48"/>
      <c r="F1803" s="9"/>
      <c r="G1803" s="9"/>
      <c r="H1803" s="7"/>
      <c r="I1803" s="7"/>
      <c r="J1803" s="7"/>
      <c r="K1803" s="7"/>
    </row>
    <row r="1804" spans="4:11" s="3" customFormat="1" x14ac:dyDescent="0.2">
      <c r="D1804" s="48"/>
      <c r="F1804" s="9"/>
      <c r="G1804" s="9"/>
      <c r="H1804" s="7"/>
      <c r="I1804" s="7"/>
      <c r="J1804" s="7"/>
      <c r="K1804" s="7"/>
    </row>
    <row r="1805" spans="4:11" s="3" customFormat="1" x14ac:dyDescent="0.2">
      <c r="D1805" s="48"/>
      <c r="F1805" s="9"/>
      <c r="G1805" s="9"/>
      <c r="H1805" s="7"/>
      <c r="I1805" s="7"/>
      <c r="J1805" s="7"/>
      <c r="K1805" s="7"/>
    </row>
    <row r="1806" spans="4:11" s="3" customFormat="1" x14ac:dyDescent="0.2">
      <c r="D1806" s="48"/>
      <c r="F1806" s="9"/>
      <c r="G1806" s="9"/>
      <c r="H1806" s="7"/>
      <c r="I1806" s="7"/>
      <c r="J1806" s="7"/>
      <c r="K1806" s="7"/>
    </row>
    <row r="1807" spans="4:11" s="3" customFormat="1" x14ac:dyDescent="0.2">
      <c r="D1807" s="48"/>
      <c r="F1807" s="9"/>
      <c r="G1807" s="9"/>
      <c r="H1807" s="7"/>
      <c r="I1807" s="7"/>
      <c r="J1807" s="7"/>
      <c r="K1807" s="7"/>
    </row>
    <row r="1808" spans="4:11" s="3" customFormat="1" x14ac:dyDescent="0.2">
      <c r="D1808" s="48"/>
      <c r="F1808" s="9"/>
      <c r="G1808" s="9"/>
      <c r="H1808" s="7"/>
      <c r="I1808" s="7"/>
      <c r="J1808" s="7"/>
      <c r="K1808" s="7"/>
    </row>
    <row r="1809" spans="4:11" s="3" customFormat="1" x14ac:dyDescent="0.2">
      <c r="D1809" s="48"/>
      <c r="F1809" s="9"/>
      <c r="G1809" s="9"/>
      <c r="H1809" s="7"/>
      <c r="I1809" s="7"/>
      <c r="J1809" s="7"/>
      <c r="K1809" s="7"/>
    </row>
    <row r="1810" spans="4:11" s="3" customFormat="1" x14ac:dyDescent="0.2">
      <c r="D1810" s="48"/>
      <c r="F1810" s="9"/>
      <c r="G1810" s="9"/>
      <c r="H1810" s="7"/>
      <c r="I1810" s="7"/>
      <c r="J1810" s="7"/>
      <c r="K1810" s="7"/>
    </row>
    <row r="1811" spans="4:11" s="3" customFormat="1" x14ac:dyDescent="0.2">
      <c r="D1811" s="48"/>
      <c r="F1811" s="9"/>
      <c r="G1811" s="9"/>
      <c r="H1811" s="7"/>
      <c r="I1811" s="7"/>
      <c r="J1811" s="7"/>
      <c r="K1811" s="7"/>
    </row>
    <row r="1812" spans="4:11" s="3" customFormat="1" x14ac:dyDescent="0.2">
      <c r="D1812" s="48"/>
      <c r="F1812" s="9"/>
      <c r="G1812" s="9"/>
      <c r="H1812" s="7"/>
      <c r="I1812" s="7"/>
      <c r="J1812" s="7"/>
      <c r="K1812" s="7"/>
    </row>
    <row r="1813" spans="4:11" s="3" customFormat="1" x14ac:dyDescent="0.2">
      <c r="D1813" s="48"/>
      <c r="F1813" s="9"/>
      <c r="G1813" s="9"/>
      <c r="H1813" s="7"/>
      <c r="I1813" s="7"/>
      <c r="J1813" s="7"/>
      <c r="K1813" s="7"/>
    </row>
    <row r="1814" spans="4:11" s="3" customFormat="1" x14ac:dyDescent="0.2">
      <c r="D1814" s="48"/>
      <c r="F1814" s="9"/>
      <c r="G1814" s="9"/>
      <c r="H1814" s="7"/>
      <c r="I1814" s="7"/>
      <c r="J1814" s="7"/>
      <c r="K1814" s="7"/>
    </row>
    <row r="1815" spans="4:11" s="3" customFormat="1" x14ac:dyDescent="0.2">
      <c r="D1815" s="48"/>
      <c r="F1815" s="9"/>
      <c r="G1815" s="9"/>
      <c r="H1815" s="7"/>
      <c r="I1815" s="7"/>
      <c r="J1815" s="7"/>
      <c r="K1815" s="7"/>
    </row>
    <row r="1816" spans="4:11" s="3" customFormat="1" x14ac:dyDescent="0.2">
      <c r="D1816" s="48"/>
      <c r="F1816" s="9"/>
      <c r="G1816" s="9"/>
      <c r="H1816" s="7"/>
      <c r="I1816" s="7"/>
      <c r="J1816" s="7"/>
      <c r="K1816" s="7"/>
    </row>
    <row r="1817" spans="4:11" s="3" customFormat="1" x14ac:dyDescent="0.2">
      <c r="D1817" s="48"/>
      <c r="F1817" s="9"/>
      <c r="G1817" s="9"/>
      <c r="H1817" s="7"/>
      <c r="I1817" s="7"/>
      <c r="J1817" s="7"/>
      <c r="K1817" s="7"/>
    </row>
    <row r="1818" spans="4:11" s="3" customFormat="1" x14ac:dyDescent="0.2">
      <c r="D1818" s="48"/>
      <c r="F1818" s="9"/>
      <c r="G1818" s="9"/>
      <c r="H1818" s="7"/>
      <c r="I1818" s="7"/>
      <c r="J1818" s="7"/>
      <c r="K1818" s="7"/>
    </row>
    <row r="1819" spans="4:11" s="3" customFormat="1" x14ac:dyDescent="0.2">
      <c r="D1819" s="48"/>
      <c r="F1819" s="9"/>
      <c r="G1819" s="9"/>
      <c r="H1819" s="7"/>
      <c r="I1819" s="7"/>
      <c r="J1819" s="7"/>
      <c r="K1819" s="7"/>
    </row>
    <row r="1820" spans="4:11" s="3" customFormat="1" x14ac:dyDescent="0.2">
      <c r="D1820" s="48"/>
      <c r="F1820" s="9"/>
      <c r="G1820" s="9"/>
      <c r="H1820" s="7"/>
      <c r="I1820" s="7"/>
      <c r="J1820" s="7"/>
      <c r="K1820" s="7"/>
    </row>
    <row r="1821" spans="4:11" s="3" customFormat="1" x14ac:dyDescent="0.2">
      <c r="D1821" s="48"/>
      <c r="F1821" s="9"/>
      <c r="G1821" s="9"/>
      <c r="H1821" s="7"/>
      <c r="I1821" s="7"/>
      <c r="J1821" s="7"/>
      <c r="K1821" s="7"/>
    </row>
    <row r="1822" spans="4:11" s="3" customFormat="1" x14ac:dyDescent="0.2">
      <c r="D1822" s="48"/>
      <c r="F1822" s="9"/>
      <c r="G1822" s="9"/>
      <c r="H1822" s="7"/>
      <c r="I1822" s="7"/>
      <c r="J1822" s="7"/>
      <c r="K1822" s="7"/>
    </row>
    <row r="1823" spans="4:11" s="3" customFormat="1" x14ac:dyDescent="0.2">
      <c r="D1823" s="48"/>
      <c r="F1823" s="9"/>
      <c r="G1823" s="9"/>
      <c r="H1823" s="7"/>
      <c r="I1823" s="7"/>
      <c r="J1823" s="7"/>
      <c r="K1823" s="7"/>
    </row>
    <row r="1824" spans="4:11" s="3" customFormat="1" x14ac:dyDescent="0.2">
      <c r="D1824" s="48"/>
      <c r="F1824" s="9"/>
      <c r="G1824" s="9"/>
      <c r="H1824" s="7"/>
      <c r="I1824" s="7"/>
      <c r="J1824" s="7"/>
      <c r="K1824" s="7"/>
    </row>
    <row r="1825" spans="4:11" s="3" customFormat="1" x14ac:dyDescent="0.2">
      <c r="D1825" s="48"/>
      <c r="F1825" s="9"/>
      <c r="G1825" s="9"/>
      <c r="H1825" s="7"/>
      <c r="I1825" s="7"/>
      <c r="J1825" s="7"/>
      <c r="K1825" s="7"/>
    </row>
    <row r="1826" spans="4:11" s="3" customFormat="1" x14ac:dyDescent="0.2">
      <c r="D1826" s="48"/>
      <c r="F1826" s="9"/>
      <c r="G1826" s="9"/>
      <c r="H1826" s="7"/>
      <c r="I1826" s="7"/>
      <c r="J1826" s="7"/>
      <c r="K1826" s="7"/>
    </row>
    <row r="1827" spans="4:11" s="3" customFormat="1" x14ac:dyDescent="0.2">
      <c r="D1827" s="48"/>
      <c r="F1827" s="9"/>
      <c r="G1827" s="9"/>
      <c r="H1827" s="7"/>
      <c r="I1827" s="7"/>
      <c r="J1827" s="7"/>
      <c r="K1827" s="7"/>
    </row>
    <row r="1828" spans="4:11" s="3" customFormat="1" x14ac:dyDescent="0.2">
      <c r="D1828" s="48"/>
      <c r="F1828" s="9"/>
      <c r="G1828" s="9"/>
      <c r="H1828" s="7"/>
      <c r="I1828" s="7"/>
      <c r="J1828" s="7"/>
      <c r="K1828" s="7"/>
    </row>
    <row r="1829" spans="4:11" s="3" customFormat="1" x14ac:dyDescent="0.2">
      <c r="D1829" s="48"/>
      <c r="F1829" s="9"/>
      <c r="G1829" s="9"/>
      <c r="H1829" s="7"/>
      <c r="I1829" s="7"/>
      <c r="J1829" s="7"/>
      <c r="K1829" s="7"/>
    </row>
    <row r="1830" spans="4:11" s="3" customFormat="1" x14ac:dyDescent="0.2">
      <c r="D1830" s="48"/>
      <c r="F1830" s="9"/>
      <c r="G1830" s="9"/>
      <c r="H1830" s="7"/>
      <c r="I1830" s="7"/>
      <c r="J1830" s="7"/>
      <c r="K1830" s="7"/>
    </row>
    <row r="1831" spans="4:11" s="3" customFormat="1" x14ac:dyDescent="0.2">
      <c r="D1831" s="48"/>
      <c r="F1831" s="9"/>
      <c r="G1831" s="9"/>
      <c r="H1831" s="7"/>
      <c r="I1831" s="7"/>
      <c r="J1831" s="7"/>
      <c r="K1831" s="7"/>
    </row>
    <row r="1832" spans="4:11" s="3" customFormat="1" x14ac:dyDescent="0.2">
      <c r="D1832" s="48"/>
      <c r="F1832" s="9"/>
      <c r="G1832" s="9"/>
      <c r="H1832" s="7"/>
      <c r="I1832" s="7"/>
      <c r="J1832" s="7"/>
      <c r="K1832" s="7"/>
    </row>
    <row r="1833" spans="4:11" s="3" customFormat="1" x14ac:dyDescent="0.2">
      <c r="D1833" s="48"/>
      <c r="F1833" s="9"/>
      <c r="G1833" s="9"/>
      <c r="H1833" s="7"/>
      <c r="I1833" s="7"/>
      <c r="J1833" s="7"/>
      <c r="K1833" s="7"/>
    </row>
    <row r="1834" spans="4:11" s="3" customFormat="1" x14ac:dyDescent="0.2">
      <c r="D1834" s="48"/>
      <c r="F1834" s="9"/>
      <c r="G1834" s="9"/>
      <c r="H1834" s="7"/>
      <c r="I1834" s="7"/>
      <c r="J1834" s="7"/>
      <c r="K1834" s="7"/>
    </row>
    <row r="1835" spans="4:11" s="3" customFormat="1" x14ac:dyDescent="0.2">
      <c r="D1835" s="48"/>
      <c r="F1835" s="9"/>
      <c r="G1835" s="9"/>
      <c r="H1835" s="7"/>
      <c r="I1835" s="7"/>
      <c r="J1835" s="7"/>
      <c r="K1835" s="7"/>
    </row>
    <row r="1836" spans="4:11" s="3" customFormat="1" x14ac:dyDescent="0.2">
      <c r="D1836" s="48"/>
      <c r="F1836" s="9"/>
      <c r="G1836" s="9"/>
      <c r="H1836" s="7"/>
      <c r="I1836" s="7"/>
      <c r="J1836" s="7"/>
      <c r="K1836" s="7"/>
    </row>
    <row r="1837" spans="4:11" s="3" customFormat="1" x14ac:dyDescent="0.2">
      <c r="D1837" s="48"/>
      <c r="F1837" s="9"/>
      <c r="G1837" s="9"/>
      <c r="H1837" s="7"/>
      <c r="I1837" s="7"/>
      <c r="J1837" s="7"/>
      <c r="K1837" s="7"/>
    </row>
    <row r="1838" spans="4:11" s="3" customFormat="1" x14ac:dyDescent="0.2">
      <c r="D1838" s="48"/>
      <c r="F1838" s="9"/>
      <c r="G1838" s="9"/>
      <c r="H1838" s="7"/>
      <c r="I1838" s="7"/>
      <c r="J1838" s="7"/>
      <c r="K1838" s="7"/>
    </row>
    <row r="1839" spans="4:11" s="3" customFormat="1" x14ac:dyDescent="0.2">
      <c r="D1839" s="48"/>
      <c r="F1839" s="9"/>
      <c r="G1839" s="9"/>
      <c r="H1839" s="7"/>
      <c r="I1839" s="7"/>
      <c r="J1839" s="7"/>
      <c r="K1839" s="7"/>
    </row>
    <row r="1840" spans="4:11" s="3" customFormat="1" x14ac:dyDescent="0.2">
      <c r="D1840" s="48"/>
      <c r="F1840" s="9"/>
      <c r="G1840" s="9"/>
      <c r="H1840" s="7"/>
      <c r="I1840" s="7"/>
      <c r="J1840" s="7"/>
      <c r="K1840" s="7"/>
    </row>
    <row r="1841" spans="4:11" s="3" customFormat="1" x14ac:dyDescent="0.2">
      <c r="D1841" s="48"/>
      <c r="F1841" s="9"/>
      <c r="G1841" s="9"/>
      <c r="H1841" s="7"/>
      <c r="I1841" s="7"/>
      <c r="J1841" s="7"/>
      <c r="K1841" s="7"/>
    </row>
    <row r="1842" spans="4:11" s="3" customFormat="1" x14ac:dyDescent="0.2">
      <c r="D1842" s="48"/>
      <c r="F1842" s="9"/>
      <c r="G1842" s="9"/>
      <c r="H1842" s="7"/>
      <c r="I1842" s="7"/>
      <c r="J1842" s="7"/>
      <c r="K1842" s="7"/>
    </row>
    <row r="1843" spans="4:11" s="3" customFormat="1" x14ac:dyDescent="0.2">
      <c r="D1843" s="48"/>
      <c r="F1843" s="9"/>
      <c r="G1843" s="9"/>
      <c r="H1843" s="7"/>
      <c r="I1843" s="7"/>
      <c r="J1843" s="7"/>
      <c r="K1843" s="7"/>
    </row>
    <row r="1844" spans="4:11" s="3" customFormat="1" x14ac:dyDescent="0.2">
      <c r="D1844" s="48"/>
      <c r="F1844" s="9"/>
      <c r="G1844" s="9"/>
      <c r="H1844" s="7"/>
      <c r="I1844" s="7"/>
      <c r="J1844" s="7"/>
      <c r="K1844" s="7"/>
    </row>
    <row r="1845" spans="4:11" s="3" customFormat="1" x14ac:dyDescent="0.2">
      <c r="D1845" s="48"/>
      <c r="F1845" s="9"/>
      <c r="G1845" s="9"/>
      <c r="H1845" s="7"/>
      <c r="I1845" s="7"/>
      <c r="J1845" s="7"/>
      <c r="K1845" s="7"/>
    </row>
    <row r="1846" spans="4:11" s="3" customFormat="1" x14ac:dyDescent="0.2">
      <c r="D1846" s="48"/>
      <c r="F1846" s="9"/>
      <c r="G1846" s="9"/>
      <c r="H1846" s="7"/>
      <c r="I1846" s="7"/>
      <c r="J1846" s="7"/>
      <c r="K1846" s="7"/>
    </row>
    <row r="1847" spans="4:11" s="3" customFormat="1" x14ac:dyDescent="0.2">
      <c r="D1847" s="48"/>
      <c r="F1847" s="9"/>
      <c r="G1847" s="9"/>
      <c r="H1847" s="7"/>
      <c r="I1847" s="7"/>
      <c r="J1847" s="7"/>
      <c r="K1847" s="7"/>
    </row>
    <row r="1848" spans="4:11" s="3" customFormat="1" x14ac:dyDescent="0.2">
      <c r="D1848" s="48"/>
      <c r="F1848" s="9"/>
      <c r="G1848" s="9"/>
      <c r="H1848" s="7"/>
      <c r="I1848" s="7"/>
      <c r="J1848" s="7"/>
      <c r="K1848" s="7"/>
    </row>
    <row r="1849" spans="4:11" s="3" customFormat="1" x14ac:dyDescent="0.2">
      <c r="D1849" s="48"/>
      <c r="F1849" s="9"/>
      <c r="G1849" s="9"/>
      <c r="H1849" s="7"/>
      <c r="I1849" s="7"/>
      <c r="J1849" s="7"/>
      <c r="K1849" s="7"/>
    </row>
    <row r="1850" spans="4:11" s="3" customFormat="1" x14ac:dyDescent="0.2">
      <c r="D1850" s="48"/>
      <c r="F1850" s="9"/>
      <c r="G1850" s="9"/>
      <c r="H1850" s="7"/>
      <c r="I1850" s="7"/>
      <c r="J1850" s="7"/>
      <c r="K1850" s="7"/>
    </row>
    <row r="1851" spans="4:11" s="3" customFormat="1" x14ac:dyDescent="0.2">
      <c r="D1851" s="48"/>
      <c r="F1851" s="9"/>
      <c r="G1851" s="9"/>
      <c r="H1851" s="7"/>
      <c r="I1851" s="7"/>
      <c r="J1851" s="7"/>
      <c r="K1851" s="7"/>
    </row>
    <row r="1852" spans="4:11" s="3" customFormat="1" x14ac:dyDescent="0.2">
      <c r="D1852" s="48"/>
      <c r="F1852" s="9"/>
      <c r="G1852" s="9"/>
      <c r="H1852" s="7"/>
      <c r="I1852" s="7"/>
      <c r="J1852" s="7"/>
      <c r="K1852" s="7"/>
    </row>
    <row r="1853" spans="4:11" s="3" customFormat="1" x14ac:dyDescent="0.2">
      <c r="D1853" s="48"/>
      <c r="F1853" s="9"/>
      <c r="G1853" s="9"/>
      <c r="H1853" s="7"/>
      <c r="I1853" s="7"/>
      <c r="J1853" s="7"/>
      <c r="K1853" s="7"/>
    </row>
    <row r="1854" spans="4:11" s="3" customFormat="1" x14ac:dyDescent="0.2">
      <c r="D1854" s="48"/>
      <c r="F1854" s="9"/>
      <c r="G1854" s="9"/>
      <c r="H1854" s="7"/>
      <c r="I1854" s="7"/>
      <c r="J1854" s="7"/>
      <c r="K1854" s="7"/>
    </row>
    <row r="1855" spans="4:11" s="3" customFormat="1" x14ac:dyDescent="0.2">
      <c r="D1855" s="48"/>
      <c r="F1855" s="9"/>
      <c r="G1855" s="9"/>
      <c r="H1855" s="7"/>
      <c r="I1855" s="7"/>
      <c r="J1855" s="7"/>
      <c r="K1855" s="7"/>
    </row>
    <row r="1856" spans="4:11" s="3" customFormat="1" x14ac:dyDescent="0.2">
      <c r="D1856" s="48"/>
      <c r="F1856" s="9"/>
      <c r="G1856" s="9"/>
      <c r="H1856" s="7"/>
      <c r="I1856" s="7"/>
      <c r="J1856" s="7"/>
      <c r="K1856" s="7"/>
    </row>
    <row r="1857" spans="4:11" s="3" customFormat="1" x14ac:dyDescent="0.2">
      <c r="D1857" s="48"/>
      <c r="F1857" s="9"/>
      <c r="G1857" s="9"/>
      <c r="H1857" s="7"/>
      <c r="I1857" s="7"/>
      <c r="J1857" s="7"/>
      <c r="K1857" s="7"/>
    </row>
    <row r="1858" spans="4:11" s="3" customFormat="1" x14ac:dyDescent="0.2">
      <c r="D1858" s="48"/>
      <c r="F1858" s="9"/>
      <c r="G1858" s="9"/>
      <c r="H1858" s="7"/>
      <c r="I1858" s="7"/>
      <c r="J1858" s="7"/>
      <c r="K1858" s="7"/>
    </row>
    <row r="1859" spans="4:11" s="3" customFormat="1" x14ac:dyDescent="0.2">
      <c r="D1859" s="48"/>
      <c r="F1859" s="9"/>
      <c r="G1859" s="9"/>
      <c r="H1859" s="7"/>
      <c r="I1859" s="7"/>
      <c r="J1859" s="7"/>
      <c r="K1859" s="7"/>
    </row>
    <row r="1860" spans="4:11" s="3" customFormat="1" x14ac:dyDescent="0.2">
      <c r="D1860" s="48"/>
      <c r="F1860" s="9"/>
      <c r="G1860" s="9"/>
      <c r="H1860" s="7"/>
      <c r="I1860" s="7"/>
      <c r="J1860" s="7"/>
      <c r="K1860" s="7"/>
    </row>
    <row r="1861" spans="4:11" s="3" customFormat="1" x14ac:dyDescent="0.2">
      <c r="D1861" s="48"/>
      <c r="F1861" s="9"/>
      <c r="G1861" s="9"/>
      <c r="H1861" s="7"/>
      <c r="I1861" s="7"/>
      <c r="J1861" s="7"/>
      <c r="K1861" s="7"/>
    </row>
    <row r="1862" spans="4:11" s="3" customFormat="1" x14ac:dyDescent="0.2">
      <c r="D1862" s="48"/>
      <c r="F1862" s="9"/>
      <c r="G1862" s="9"/>
      <c r="H1862" s="7"/>
      <c r="I1862" s="7"/>
      <c r="J1862" s="7"/>
      <c r="K1862" s="7"/>
    </row>
    <row r="1863" spans="4:11" s="3" customFormat="1" x14ac:dyDescent="0.2">
      <c r="D1863" s="48"/>
      <c r="F1863" s="9"/>
      <c r="G1863" s="9"/>
      <c r="H1863" s="7"/>
      <c r="I1863" s="7"/>
      <c r="J1863" s="7"/>
      <c r="K1863" s="7"/>
    </row>
    <row r="1864" spans="4:11" s="3" customFormat="1" x14ac:dyDescent="0.2">
      <c r="D1864" s="48"/>
      <c r="F1864" s="9"/>
      <c r="G1864" s="9"/>
      <c r="H1864" s="7"/>
      <c r="I1864" s="7"/>
      <c r="J1864" s="7"/>
      <c r="K1864" s="7"/>
    </row>
    <row r="1865" spans="4:11" s="3" customFormat="1" x14ac:dyDescent="0.2">
      <c r="D1865" s="48"/>
      <c r="F1865" s="9"/>
      <c r="G1865" s="9"/>
      <c r="H1865" s="7"/>
      <c r="I1865" s="7"/>
      <c r="J1865" s="7"/>
      <c r="K1865" s="7"/>
    </row>
    <row r="1866" spans="4:11" s="3" customFormat="1" x14ac:dyDescent="0.2">
      <c r="D1866" s="48"/>
      <c r="F1866" s="9"/>
      <c r="G1866" s="9"/>
      <c r="H1866" s="7"/>
      <c r="I1866" s="7"/>
      <c r="J1866" s="7"/>
      <c r="K1866" s="7"/>
    </row>
    <row r="1867" spans="4:11" s="3" customFormat="1" x14ac:dyDescent="0.2">
      <c r="D1867" s="48"/>
      <c r="F1867" s="9"/>
      <c r="G1867" s="9"/>
      <c r="H1867" s="7"/>
      <c r="I1867" s="7"/>
      <c r="J1867" s="7"/>
      <c r="K1867" s="7"/>
    </row>
    <row r="1868" spans="4:11" s="3" customFormat="1" x14ac:dyDescent="0.2">
      <c r="D1868" s="48"/>
      <c r="F1868" s="9"/>
      <c r="G1868" s="9"/>
      <c r="H1868" s="7"/>
      <c r="I1868" s="7"/>
      <c r="J1868" s="7"/>
      <c r="K1868" s="7"/>
    </row>
    <row r="1869" spans="4:11" s="3" customFormat="1" x14ac:dyDescent="0.2">
      <c r="D1869" s="48"/>
      <c r="F1869" s="9"/>
      <c r="G1869" s="9"/>
      <c r="H1869" s="7"/>
      <c r="I1869" s="7"/>
      <c r="J1869" s="7"/>
      <c r="K1869" s="7"/>
    </row>
    <row r="1870" spans="4:11" s="3" customFormat="1" x14ac:dyDescent="0.2">
      <c r="D1870" s="48"/>
      <c r="F1870" s="9"/>
      <c r="G1870" s="9"/>
      <c r="H1870" s="7"/>
      <c r="I1870" s="7"/>
      <c r="J1870" s="7"/>
      <c r="K1870" s="7"/>
    </row>
    <row r="1871" spans="4:11" s="3" customFormat="1" x14ac:dyDescent="0.2">
      <c r="D1871" s="48"/>
      <c r="F1871" s="9"/>
      <c r="G1871" s="9"/>
      <c r="H1871" s="7"/>
      <c r="I1871" s="7"/>
      <c r="J1871" s="7"/>
      <c r="K1871" s="7"/>
    </row>
    <row r="1872" spans="4:11" s="3" customFormat="1" x14ac:dyDescent="0.2">
      <c r="D1872" s="48"/>
      <c r="F1872" s="9"/>
      <c r="G1872" s="9"/>
      <c r="H1872" s="7"/>
      <c r="I1872" s="7"/>
      <c r="J1872" s="7"/>
      <c r="K1872" s="7"/>
    </row>
    <row r="1873" spans="4:11" s="3" customFormat="1" x14ac:dyDescent="0.2">
      <c r="D1873" s="48"/>
      <c r="F1873" s="9"/>
      <c r="G1873" s="9"/>
      <c r="H1873" s="7"/>
      <c r="I1873" s="7"/>
      <c r="J1873" s="7"/>
      <c r="K1873" s="7"/>
    </row>
    <row r="1874" spans="4:11" s="3" customFormat="1" x14ac:dyDescent="0.2">
      <c r="D1874" s="48"/>
      <c r="F1874" s="9"/>
      <c r="G1874" s="9"/>
      <c r="H1874" s="7"/>
      <c r="I1874" s="7"/>
      <c r="J1874" s="7"/>
      <c r="K1874" s="7"/>
    </row>
    <row r="1875" spans="4:11" s="3" customFormat="1" x14ac:dyDescent="0.2">
      <c r="D1875" s="48"/>
      <c r="F1875" s="9"/>
      <c r="G1875" s="9"/>
      <c r="H1875" s="7"/>
      <c r="I1875" s="7"/>
      <c r="J1875" s="7"/>
      <c r="K1875" s="7"/>
    </row>
    <row r="1876" spans="4:11" s="3" customFormat="1" x14ac:dyDescent="0.2">
      <c r="D1876" s="48"/>
      <c r="F1876" s="9"/>
      <c r="G1876" s="9"/>
      <c r="H1876" s="7"/>
      <c r="I1876" s="7"/>
      <c r="J1876" s="7"/>
      <c r="K1876" s="7"/>
    </row>
    <row r="1877" spans="4:11" s="3" customFormat="1" x14ac:dyDescent="0.2">
      <c r="D1877" s="48"/>
      <c r="F1877" s="9"/>
      <c r="G1877" s="9"/>
      <c r="H1877" s="7"/>
      <c r="I1877" s="7"/>
      <c r="J1877" s="7"/>
      <c r="K1877" s="7"/>
    </row>
    <row r="1878" spans="4:11" s="3" customFormat="1" x14ac:dyDescent="0.2">
      <c r="D1878" s="48"/>
      <c r="F1878" s="9"/>
      <c r="G1878" s="9"/>
      <c r="H1878" s="7"/>
      <c r="I1878" s="7"/>
      <c r="J1878" s="7"/>
      <c r="K1878" s="7"/>
    </row>
    <row r="1879" spans="4:11" s="3" customFormat="1" x14ac:dyDescent="0.2">
      <c r="D1879" s="48"/>
      <c r="F1879" s="9"/>
      <c r="G1879" s="9"/>
      <c r="H1879" s="7"/>
      <c r="I1879" s="7"/>
      <c r="J1879" s="7"/>
      <c r="K1879" s="7"/>
    </row>
    <row r="1880" spans="4:11" s="3" customFormat="1" x14ac:dyDescent="0.2">
      <c r="D1880" s="48"/>
      <c r="F1880" s="9"/>
      <c r="G1880" s="9"/>
      <c r="H1880" s="7"/>
      <c r="I1880" s="7"/>
      <c r="J1880" s="7"/>
      <c r="K1880" s="7"/>
    </row>
    <row r="1881" spans="4:11" s="3" customFormat="1" x14ac:dyDescent="0.2">
      <c r="D1881" s="48"/>
      <c r="F1881" s="9"/>
      <c r="G1881" s="9"/>
      <c r="H1881" s="7"/>
      <c r="I1881" s="7"/>
      <c r="J1881" s="7"/>
      <c r="K1881" s="7"/>
    </row>
    <row r="1882" spans="4:11" s="3" customFormat="1" x14ac:dyDescent="0.2">
      <c r="D1882" s="48"/>
      <c r="F1882" s="9"/>
      <c r="G1882" s="9"/>
      <c r="H1882" s="7"/>
      <c r="I1882" s="7"/>
      <c r="J1882" s="7"/>
      <c r="K1882" s="7"/>
    </row>
    <row r="1883" spans="4:11" s="3" customFormat="1" x14ac:dyDescent="0.2">
      <c r="D1883" s="48"/>
      <c r="F1883" s="9"/>
      <c r="G1883" s="9"/>
      <c r="H1883" s="7"/>
      <c r="I1883" s="7"/>
      <c r="J1883" s="7"/>
      <c r="K1883" s="7"/>
    </row>
    <row r="1884" spans="4:11" s="3" customFormat="1" x14ac:dyDescent="0.2">
      <c r="D1884" s="48"/>
      <c r="F1884" s="9"/>
      <c r="G1884" s="9"/>
      <c r="H1884" s="7"/>
      <c r="I1884" s="7"/>
      <c r="J1884" s="7"/>
      <c r="K1884" s="7"/>
    </row>
    <row r="1885" spans="4:11" s="3" customFormat="1" x14ac:dyDescent="0.2">
      <c r="D1885" s="48"/>
      <c r="F1885" s="9"/>
      <c r="G1885" s="9"/>
      <c r="H1885" s="7"/>
      <c r="I1885" s="7"/>
      <c r="J1885" s="7"/>
      <c r="K1885" s="7"/>
    </row>
    <row r="1886" spans="4:11" s="3" customFormat="1" x14ac:dyDescent="0.2">
      <c r="D1886" s="48"/>
      <c r="F1886" s="9"/>
      <c r="G1886" s="9"/>
      <c r="H1886" s="7"/>
      <c r="I1886" s="7"/>
      <c r="J1886" s="7"/>
      <c r="K1886" s="7"/>
    </row>
    <row r="1887" spans="4:11" s="3" customFormat="1" x14ac:dyDescent="0.2">
      <c r="D1887" s="48"/>
      <c r="F1887" s="9"/>
      <c r="G1887" s="9"/>
      <c r="H1887" s="7"/>
      <c r="I1887" s="7"/>
      <c r="J1887" s="7"/>
      <c r="K1887" s="7"/>
    </row>
    <row r="1888" spans="4:11" s="3" customFormat="1" x14ac:dyDescent="0.2">
      <c r="D1888" s="48"/>
      <c r="F1888" s="9"/>
      <c r="G1888" s="9"/>
      <c r="H1888" s="7"/>
      <c r="I1888" s="7"/>
      <c r="J1888" s="7"/>
      <c r="K1888" s="7"/>
    </row>
    <row r="1889" spans="4:11" s="3" customFormat="1" x14ac:dyDescent="0.2">
      <c r="D1889" s="48"/>
      <c r="F1889" s="9"/>
      <c r="G1889" s="9"/>
      <c r="H1889" s="7"/>
      <c r="I1889" s="7"/>
      <c r="J1889" s="7"/>
      <c r="K1889" s="7"/>
    </row>
    <row r="1890" spans="4:11" s="3" customFormat="1" x14ac:dyDescent="0.2">
      <c r="D1890" s="48"/>
      <c r="F1890" s="9"/>
      <c r="G1890" s="9"/>
      <c r="H1890" s="7"/>
      <c r="I1890" s="7"/>
      <c r="J1890" s="7"/>
      <c r="K1890" s="7"/>
    </row>
    <row r="1891" spans="4:11" s="3" customFormat="1" x14ac:dyDescent="0.2">
      <c r="D1891" s="48"/>
      <c r="F1891" s="9"/>
      <c r="G1891" s="9"/>
      <c r="H1891" s="7"/>
      <c r="I1891" s="7"/>
      <c r="J1891" s="7"/>
      <c r="K1891" s="7"/>
    </row>
    <row r="1892" spans="4:11" s="3" customFormat="1" x14ac:dyDescent="0.2">
      <c r="D1892" s="48"/>
      <c r="F1892" s="9"/>
      <c r="G1892" s="9"/>
      <c r="H1892" s="7"/>
      <c r="I1892" s="7"/>
      <c r="J1892" s="7"/>
      <c r="K1892" s="7"/>
    </row>
    <row r="1893" spans="4:11" s="3" customFormat="1" x14ac:dyDescent="0.2">
      <c r="D1893" s="48"/>
      <c r="F1893" s="9"/>
      <c r="G1893" s="9"/>
      <c r="H1893" s="7"/>
      <c r="I1893" s="7"/>
      <c r="J1893" s="7"/>
      <c r="K1893" s="7"/>
    </row>
    <row r="1894" spans="4:11" s="3" customFormat="1" x14ac:dyDescent="0.2">
      <c r="D1894" s="48"/>
      <c r="F1894" s="9"/>
      <c r="G1894" s="9"/>
      <c r="H1894" s="7"/>
      <c r="I1894" s="7"/>
      <c r="J1894" s="7"/>
      <c r="K1894" s="7"/>
    </row>
    <row r="1895" spans="4:11" s="3" customFormat="1" x14ac:dyDescent="0.2">
      <c r="D1895" s="48"/>
      <c r="F1895" s="9"/>
      <c r="G1895" s="9"/>
      <c r="H1895" s="7"/>
      <c r="I1895" s="7"/>
      <c r="J1895" s="7"/>
      <c r="K1895" s="7"/>
    </row>
    <row r="1896" spans="4:11" s="3" customFormat="1" x14ac:dyDescent="0.2">
      <c r="D1896" s="48"/>
      <c r="F1896" s="9"/>
      <c r="G1896" s="9"/>
      <c r="H1896" s="7"/>
      <c r="I1896" s="7"/>
      <c r="J1896" s="7"/>
      <c r="K1896" s="7"/>
    </row>
    <row r="1897" spans="4:11" s="3" customFormat="1" x14ac:dyDescent="0.2">
      <c r="D1897" s="48"/>
      <c r="F1897" s="9"/>
      <c r="G1897" s="9"/>
      <c r="H1897" s="7"/>
      <c r="I1897" s="7"/>
      <c r="J1897" s="7"/>
      <c r="K1897" s="7"/>
    </row>
    <row r="1898" spans="4:11" s="3" customFormat="1" x14ac:dyDescent="0.2">
      <c r="D1898" s="48"/>
      <c r="F1898" s="9"/>
      <c r="G1898" s="9"/>
      <c r="H1898" s="7"/>
      <c r="I1898" s="7"/>
      <c r="J1898" s="7"/>
      <c r="K1898" s="7"/>
    </row>
    <row r="1899" spans="4:11" s="3" customFormat="1" x14ac:dyDescent="0.2">
      <c r="D1899" s="48"/>
      <c r="F1899" s="9"/>
      <c r="G1899" s="9"/>
      <c r="H1899" s="7"/>
      <c r="I1899" s="7"/>
      <c r="J1899" s="7"/>
      <c r="K1899" s="7"/>
    </row>
    <row r="1900" spans="4:11" s="3" customFormat="1" x14ac:dyDescent="0.2">
      <c r="D1900" s="48"/>
      <c r="F1900" s="9"/>
      <c r="G1900" s="9"/>
      <c r="H1900" s="7"/>
      <c r="I1900" s="7"/>
      <c r="J1900" s="7"/>
      <c r="K1900" s="7"/>
    </row>
    <row r="1901" spans="4:11" s="3" customFormat="1" x14ac:dyDescent="0.2">
      <c r="D1901" s="48"/>
      <c r="F1901" s="9"/>
      <c r="G1901" s="9"/>
      <c r="H1901" s="7"/>
      <c r="I1901" s="7"/>
      <c r="J1901" s="7"/>
      <c r="K1901" s="7"/>
    </row>
    <row r="1902" spans="4:11" s="3" customFormat="1" x14ac:dyDescent="0.2">
      <c r="D1902" s="48"/>
      <c r="F1902" s="9"/>
      <c r="G1902" s="9"/>
      <c r="H1902" s="7"/>
      <c r="I1902" s="7"/>
      <c r="J1902" s="7"/>
      <c r="K1902" s="7"/>
    </row>
    <row r="1903" spans="4:11" s="3" customFormat="1" x14ac:dyDescent="0.2">
      <c r="D1903" s="48"/>
      <c r="F1903" s="9"/>
      <c r="G1903" s="9"/>
      <c r="H1903" s="7"/>
      <c r="I1903" s="7"/>
      <c r="J1903" s="7"/>
      <c r="K1903" s="7"/>
    </row>
    <row r="1904" spans="4:11" s="3" customFormat="1" x14ac:dyDescent="0.2">
      <c r="D1904" s="48"/>
      <c r="F1904" s="9"/>
      <c r="G1904" s="9"/>
      <c r="H1904" s="7"/>
      <c r="I1904" s="7"/>
      <c r="J1904" s="7"/>
      <c r="K1904" s="7"/>
    </row>
    <row r="1905" spans="4:11" s="3" customFormat="1" x14ac:dyDescent="0.2">
      <c r="D1905" s="48"/>
      <c r="F1905" s="9"/>
      <c r="G1905" s="9"/>
      <c r="H1905" s="7"/>
      <c r="I1905" s="7"/>
      <c r="J1905" s="7"/>
      <c r="K1905" s="7"/>
    </row>
    <row r="1906" spans="4:11" s="3" customFormat="1" x14ac:dyDescent="0.2">
      <c r="D1906" s="48"/>
      <c r="F1906" s="9"/>
      <c r="G1906" s="9"/>
      <c r="H1906" s="7"/>
      <c r="I1906" s="7"/>
      <c r="J1906" s="7"/>
      <c r="K1906" s="7"/>
    </row>
    <row r="1907" spans="4:11" s="3" customFormat="1" x14ac:dyDescent="0.2">
      <c r="D1907" s="48"/>
      <c r="F1907" s="9"/>
      <c r="G1907" s="9"/>
      <c r="H1907" s="7"/>
      <c r="I1907" s="7"/>
      <c r="J1907" s="7"/>
      <c r="K1907" s="7"/>
    </row>
    <row r="1908" spans="4:11" s="3" customFormat="1" x14ac:dyDescent="0.2">
      <c r="D1908" s="48"/>
      <c r="F1908" s="9"/>
      <c r="G1908" s="9"/>
      <c r="H1908" s="7"/>
      <c r="I1908" s="7"/>
      <c r="J1908" s="7"/>
      <c r="K1908" s="7"/>
    </row>
    <row r="1909" spans="4:11" s="3" customFormat="1" x14ac:dyDescent="0.2">
      <c r="D1909" s="48"/>
      <c r="F1909" s="9"/>
      <c r="G1909" s="9"/>
      <c r="H1909" s="7"/>
      <c r="I1909" s="7"/>
      <c r="J1909" s="7"/>
      <c r="K1909" s="7"/>
    </row>
    <row r="1910" spans="4:11" s="3" customFormat="1" x14ac:dyDescent="0.2">
      <c r="D1910" s="48"/>
      <c r="F1910" s="9"/>
      <c r="G1910" s="9"/>
      <c r="H1910" s="7"/>
      <c r="I1910" s="7"/>
      <c r="J1910" s="7"/>
      <c r="K1910" s="7"/>
    </row>
    <row r="1911" spans="4:11" s="3" customFormat="1" x14ac:dyDescent="0.2">
      <c r="D1911" s="48"/>
      <c r="F1911" s="9"/>
      <c r="G1911" s="9"/>
      <c r="H1911" s="7"/>
      <c r="I1911" s="7"/>
      <c r="J1911" s="7"/>
      <c r="K1911" s="7"/>
    </row>
    <row r="1912" spans="4:11" s="3" customFormat="1" x14ac:dyDescent="0.2">
      <c r="D1912" s="48"/>
      <c r="F1912" s="9"/>
      <c r="G1912" s="9"/>
      <c r="H1912" s="7"/>
      <c r="I1912" s="7"/>
      <c r="J1912" s="7"/>
      <c r="K1912" s="7"/>
    </row>
    <row r="1913" spans="4:11" s="3" customFormat="1" x14ac:dyDescent="0.2">
      <c r="D1913" s="48"/>
      <c r="F1913" s="9"/>
      <c r="G1913" s="9"/>
      <c r="H1913" s="7"/>
      <c r="I1913" s="7"/>
      <c r="J1913" s="7"/>
      <c r="K1913" s="7"/>
    </row>
    <row r="1914" spans="4:11" s="3" customFormat="1" x14ac:dyDescent="0.2">
      <c r="D1914" s="48"/>
      <c r="F1914" s="9"/>
      <c r="G1914" s="9"/>
      <c r="H1914" s="7"/>
      <c r="I1914" s="7"/>
      <c r="J1914" s="7"/>
      <c r="K1914" s="7"/>
    </row>
    <row r="1915" spans="4:11" s="3" customFormat="1" x14ac:dyDescent="0.2">
      <c r="D1915" s="48"/>
      <c r="F1915" s="9"/>
      <c r="G1915" s="9"/>
      <c r="H1915" s="7"/>
      <c r="I1915" s="7"/>
      <c r="J1915" s="7"/>
      <c r="K1915" s="7"/>
    </row>
    <row r="1916" spans="4:11" s="3" customFormat="1" x14ac:dyDescent="0.2">
      <c r="D1916" s="48"/>
      <c r="F1916" s="9"/>
      <c r="G1916" s="9"/>
      <c r="H1916" s="7"/>
      <c r="I1916" s="7"/>
      <c r="J1916" s="7"/>
      <c r="K1916" s="7"/>
    </row>
    <row r="1917" spans="4:11" s="3" customFormat="1" x14ac:dyDescent="0.2">
      <c r="D1917" s="48"/>
      <c r="F1917" s="9"/>
      <c r="G1917" s="9"/>
      <c r="H1917" s="7"/>
      <c r="I1917" s="7"/>
      <c r="J1917" s="7"/>
      <c r="K1917" s="7"/>
    </row>
    <row r="1918" spans="4:11" s="3" customFormat="1" x14ac:dyDescent="0.2">
      <c r="D1918" s="48"/>
      <c r="F1918" s="9"/>
      <c r="G1918" s="9"/>
      <c r="H1918" s="7"/>
      <c r="I1918" s="7"/>
      <c r="J1918" s="7"/>
      <c r="K1918" s="7"/>
    </row>
    <row r="1919" spans="4:11" s="3" customFormat="1" x14ac:dyDescent="0.2">
      <c r="D1919" s="48"/>
      <c r="F1919" s="9"/>
      <c r="G1919" s="9"/>
      <c r="H1919" s="7"/>
      <c r="I1919" s="7"/>
      <c r="J1919" s="7"/>
      <c r="K1919" s="7"/>
    </row>
    <row r="1920" spans="4:11" s="3" customFormat="1" x14ac:dyDescent="0.2">
      <c r="D1920" s="48"/>
      <c r="F1920" s="9"/>
      <c r="G1920" s="9"/>
      <c r="H1920" s="7"/>
      <c r="I1920" s="7"/>
      <c r="J1920" s="7"/>
      <c r="K1920" s="7"/>
    </row>
    <row r="1921" spans="4:11" s="3" customFormat="1" x14ac:dyDescent="0.2">
      <c r="D1921" s="48"/>
      <c r="F1921" s="9"/>
      <c r="G1921" s="9"/>
      <c r="H1921" s="7"/>
      <c r="I1921" s="7"/>
      <c r="J1921" s="7"/>
      <c r="K1921" s="7"/>
    </row>
    <row r="1922" spans="4:11" s="3" customFormat="1" x14ac:dyDescent="0.2">
      <c r="D1922" s="48"/>
      <c r="F1922" s="9"/>
      <c r="G1922" s="9"/>
      <c r="H1922" s="7"/>
      <c r="I1922" s="7"/>
      <c r="J1922" s="7"/>
      <c r="K1922" s="7"/>
    </row>
    <row r="1923" spans="4:11" s="3" customFormat="1" x14ac:dyDescent="0.2">
      <c r="D1923" s="48"/>
      <c r="F1923" s="9"/>
      <c r="G1923" s="9"/>
      <c r="H1923" s="7"/>
      <c r="I1923" s="7"/>
      <c r="J1923" s="7"/>
      <c r="K1923" s="7"/>
    </row>
    <row r="1924" spans="4:11" s="3" customFormat="1" x14ac:dyDescent="0.2">
      <c r="D1924" s="48"/>
      <c r="F1924" s="9"/>
      <c r="G1924" s="9"/>
      <c r="H1924" s="7"/>
      <c r="I1924" s="7"/>
      <c r="J1924" s="7"/>
      <c r="K1924" s="7"/>
    </row>
    <row r="1925" spans="4:11" s="3" customFormat="1" x14ac:dyDescent="0.2">
      <c r="D1925" s="48"/>
      <c r="F1925" s="9"/>
      <c r="G1925" s="9"/>
      <c r="H1925" s="7"/>
      <c r="I1925" s="7"/>
      <c r="J1925" s="7"/>
      <c r="K1925" s="7"/>
    </row>
    <row r="1926" spans="4:11" s="3" customFormat="1" x14ac:dyDescent="0.2">
      <c r="D1926" s="48"/>
      <c r="F1926" s="9"/>
      <c r="G1926" s="9"/>
      <c r="H1926" s="7"/>
      <c r="I1926" s="7"/>
      <c r="J1926" s="7"/>
      <c r="K1926" s="7"/>
    </row>
    <row r="1927" spans="4:11" s="3" customFormat="1" x14ac:dyDescent="0.2">
      <c r="D1927" s="48"/>
      <c r="F1927" s="9"/>
      <c r="G1927" s="9"/>
      <c r="H1927" s="7"/>
      <c r="I1927" s="7"/>
      <c r="J1927" s="7"/>
      <c r="K1927" s="7"/>
    </row>
    <row r="1928" spans="4:11" s="3" customFormat="1" x14ac:dyDescent="0.2">
      <c r="D1928" s="48"/>
      <c r="F1928" s="9"/>
      <c r="G1928" s="9"/>
      <c r="H1928" s="7"/>
      <c r="I1928" s="7"/>
      <c r="J1928" s="7"/>
      <c r="K1928" s="7"/>
    </row>
    <row r="1929" spans="4:11" s="3" customFormat="1" x14ac:dyDescent="0.2">
      <c r="D1929" s="48"/>
      <c r="F1929" s="9"/>
      <c r="G1929" s="9"/>
      <c r="H1929" s="7"/>
      <c r="I1929" s="7"/>
      <c r="J1929" s="7"/>
      <c r="K1929" s="7"/>
    </row>
    <row r="1930" spans="4:11" s="3" customFormat="1" x14ac:dyDescent="0.2">
      <c r="D1930" s="48"/>
      <c r="F1930" s="9"/>
      <c r="G1930" s="9"/>
      <c r="H1930" s="7"/>
      <c r="I1930" s="7"/>
      <c r="J1930" s="7"/>
      <c r="K1930" s="7"/>
    </row>
    <row r="1931" spans="4:11" s="3" customFormat="1" x14ac:dyDescent="0.2">
      <c r="D1931" s="48"/>
      <c r="F1931" s="9"/>
      <c r="G1931" s="9"/>
      <c r="H1931" s="7"/>
      <c r="I1931" s="7"/>
      <c r="J1931" s="7"/>
      <c r="K1931" s="7"/>
    </row>
    <row r="1932" spans="4:11" s="3" customFormat="1" x14ac:dyDescent="0.2">
      <c r="D1932" s="48"/>
      <c r="F1932" s="9"/>
      <c r="G1932" s="9"/>
      <c r="H1932" s="7"/>
      <c r="I1932" s="7"/>
      <c r="J1932" s="7"/>
      <c r="K1932" s="7"/>
    </row>
    <row r="1933" spans="4:11" s="3" customFormat="1" x14ac:dyDescent="0.2">
      <c r="D1933" s="48"/>
      <c r="F1933" s="9"/>
      <c r="G1933" s="9"/>
      <c r="H1933" s="7"/>
      <c r="I1933" s="7"/>
      <c r="J1933" s="7"/>
      <c r="K1933" s="7"/>
    </row>
    <row r="1934" spans="4:11" s="3" customFormat="1" x14ac:dyDescent="0.2">
      <c r="D1934" s="48"/>
      <c r="F1934" s="9"/>
      <c r="G1934" s="9"/>
      <c r="H1934" s="7"/>
      <c r="I1934" s="7"/>
      <c r="J1934" s="7"/>
      <c r="K1934" s="7"/>
    </row>
    <row r="1935" spans="4:11" s="3" customFormat="1" x14ac:dyDescent="0.2">
      <c r="D1935" s="48"/>
      <c r="F1935" s="9"/>
      <c r="G1935" s="9"/>
      <c r="H1935" s="7"/>
      <c r="I1935" s="7"/>
      <c r="J1935" s="7"/>
      <c r="K1935" s="7"/>
    </row>
    <row r="1936" spans="4:11" s="3" customFormat="1" x14ac:dyDescent="0.2">
      <c r="D1936" s="48"/>
      <c r="F1936" s="9"/>
      <c r="G1936" s="9"/>
      <c r="H1936" s="7"/>
      <c r="I1936" s="7"/>
      <c r="J1936" s="7"/>
      <c r="K1936" s="7"/>
    </row>
    <row r="1937" spans="4:11" s="3" customFormat="1" x14ac:dyDescent="0.2">
      <c r="D1937" s="48"/>
      <c r="F1937" s="9"/>
      <c r="G1937" s="9"/>
      <c r="H1937" s="7"/>
      <c r="I1937" s="7"/>
      <c r="J1937" s="7"/>
      <c r="K1937" s="7"/>
    </row>
    <row r="1938" spans="4:11" s="3" customFormat="1" x14ac:dyDescent="0.2">
      <c r="D1938" s="48"/>
      <c r="F1938" s="9"/>
      <c r="G1938" s="9"/>
      <c r="H1938" s="7"/>
      <c r="I1938" s="7"/>
      <c r="J1938" s="7"/>
      <c r="K1938" s="7"/>
    </row>
    <row r="1939" spans="4:11" s="3" customFormat="1" x14ac:dyDescent="0.2">
      <c r="D1939" s="48"/>
      <c r="F1939" s="9"/>
      <c r="G1939" s="9"/>
      <c r="H1939" s="7"/>
      <c r="I1939" s="7"/>
      <c r="J1939" s="7"/>
      <c r="K1939" s="7"/>
    </row>
    <row r="1940" spans="4:11" s="3" customFormat="1" x14ac:dyDescent="0.2">
      <c r="D1940" s="48"/>
      <c r="F1940" s="9"/>
      <c r="G1940" s="9"/>
      <c r="H1940" s="7"/>
      <c r="I1940" s="7"/>
      <c r="J1940" s="7"/>
      <c r="K1940" s="7"/>
    </row>
    <row r="1941" spans="4:11" s="3" customFormat="1" x14ac:dyDescent="0.2">
      <c r="D1941" s="48"/>
      <c r="F1941" s="9"/>
      <c r="G1941" s="9"/>
      <c r="H1941" s="7"/>
      <c r="I1941" s="7"/>
      <c r="J1941" s="7"/>
      <c r="K1941" s="7"/>
    </row>
    <row r="1942" spans="4:11" s="3" customFormat="1" x14ac:dyDescent="0.2">
      <c r="D1942" s="48"/>
      <c r="F1942" s="9"/>
      <c r="G1942" s="9"/>
      <c r="H1942" s="7"/>
      <c r="I1942" s="7"/>
      <c r="J1942" s="7"/>
      <c r="K1942" s="7"/>
    </row>
    <row r="1943" spans="4:11" s="3" customFormat="1" x14ac:dyDescent="0.2">
      <c r="D1943" s="48"/>
      <c r="F1943" s="9"/>
      <c r="G1943" s="9"/>
      <c r="H1943" s="7"/>
      <c r="I1943" s="7"/>
      <c r="J1943" s="7"/>
      <c r="K1943" s="7"/>
    </row>
    <row r="1944" spans="4:11" s="3" customFormat="1" x14ac:dyDescent="0.2">
      <c r="D1944" s="48"/>
      <c r="F1944" s="9"/>
      <c r="G1944" s="9"/>
      <c r="H1944" s="7"/>
      <c r="I1944" s="7"/>
      <c r="J1944" s="7"/>
      <c r="K1944" s="7"/>
    </row>
    <row r="1945" spans="4:11" s="3" customFormat="1" x14ac:dyDescent="0.2">
      <c r="D1945" s="48"/>
      <c r="F1945" s="9"/>
      <c r="G1945" s="9"/>
      <c r="H1945" s="7"/>
      <c r="I1945" s="7"/>
      <c r="J1945" s="7"/>
      <c r="K1945" s="7"/>
    </row>
    <row r="1946" spans="4:11" s="3" customFormat="1" x14ac:dyDescent="0.2">
      <c r="D1946" s="48"/>
      <c r="F1946" s="9"/>
      <c r="G1946" s="9"/>
      <c r="H1946" s="7"/>
      <c r="I1946" s="7"/>
      <c r="J1946" s="7"/>
      <c r="K1946" s="7"/>
    </row>
    <row r="1947" spans="4:11" s="3" customFormat="1" x14ac:dyDescent="0.2">
      <c r="D1947" s="48"/>
      <c r="F1947" s="9"/>
      <c r="G1947" s="9"/>
      <c r="H1947" s="7"/>
      <c r="I1947" s="7"/>
      <c r="J1947" s="7"/>
      <c r="K1947" s="7"/>
    </row>
    <row r="1948" spans="4:11" s="3" customFormat="1" x14ac:dyDescent="0.2">
      <c r="D1948" s="48"/>
      <c r="F1948" s="9"/>
      <c r="G1948" s="9"/>
      <c r="H1948" s="7"/>
      <c r="I1948" s="7"/>
      <c r="J1948" s="7"/>
      <c r="K1948" s="7"/>
    </row>
    <row r="1949" spans="4:11" s="3" customFormat="1" x14ac:dyDescent="0.2">
      <c r="D1949" s="48"/>
      <c r="F1949" s="9"/>
      <c r="G1949" s="9"/>
      <c r="H1949" s="7"/>
      <c r="I1949" s="7"/>
      <c r="J1949" s="7"/>
      <c r="K1949" s="7"/>
    </row>
    <row r="1950" spans="4:11" s="3" customFormat="1" x14ac:dyDescent="0.2">
      <c r="D1950" s="48"/>
      <c r="F1950" s="9"/>
      <c r="G1950" s="9"/>
      <c r="H1950" s="7"/>
      <c r="I1950" s="7"/>
      <c r="J1950" s="7"/>
      <c r="K1950" s="7"/>
    </row>
    <row r="1951" spans="4:11" s="3" customFormat="1" x14ac:dyDescent="0.2">
      <c r="D1951" s="48"/>
      <c r="F1951" s="9"/>
      <c r="G1951" s="9"/>
      <c r="H1951" s="7"/>
      <c r="I1951" s="7"/>
      <c r="J1951" s="7"/>
      <c r="K1951" s="7"/>
    </row>
    <row r="1952" spans="4:11" s="3" customFormat="1" x14ac:dyDescent="0.2">
      <c r="D1952" s="48"/>
      <c r="F1952" s="9"/>
      <c r="G1952" s="9"/>
      <c r="H1952" s="7"/>
      <c r="I1952" s="7"/>
      <c r="J1952" s="7"/>
      <c r="K1952" s="7"/>
    </row>
    <row r="1953" spans="4:11" s="3" customFormat="1" x14ac:dyDescent="0.2">
      <c r="D1953" s="48"/>
      <c r="F1953" s="9"/>
      <c r="G1953" s="9"/>
      <c r="H1953" s="7"/>
      <c r="I1953" s="7"/>
      <c r="J1953" s="7"/>
      <c r="K1953" s="7"/>
    </row>
    <row r="1954" spans="4:11" s="3" customFormat="1" x14ac:dyDescent="0.2">
      <c r="D1954" s="48"/>
      <c r="F1954" s="9"/>
      <c r="G1954" s="9"/>
      <c r="H1954" s="7"/>
      <c r="I1954" s="7"/>
      <c r="J1954" s="7"/>
      <c r="K1954" s="7"/>
    </row>
    <row r="1955" spans="4:11" s="3" customFormat="1" x14ac:dyDescent="0.2">
      <c r="D1955" s="48"/>
      <c r="F1955" s="9"/>
      <c r="G1955" s="9"/>
      <c r="H1955" s="7"/>
      <c r="I1955" s="7"/>
      <c r="J1955" s="7"/>
      <c r="K1955" s="7"/>
    </row>
    <row r="1956" spans="4:11" s="3" customFormat="1" x14ac:dyDescent="0.2">
      <c r="D1956" s="48"/>
      <c r="F1956" s="9"/>
      <c r="G1956" s="9"/>
      <c r="H1956" s="7"/>
      <c r="I1956" s="7"/>
      <c r="J1956" s="7"/>
      <c r="K1956" s="7"/>
    </row>
    <row r="1957" spans="4:11" s="3" customFormat="1" x14ac:dyDescent="0.2">
      <c r="D1957" s="48"/>
      <c r="F1957" s="9"/>
      <c r="G1957" s="9"/>
      <c r="H1957" s="7"/>
      <c r="I1957" s="7"/>
      <c r="J1957" s="7"/>
      <c r="K1957" s="7"/>
    </row>
    <row r="1958" spans="4:11" s="3" customFormat="1" x14ac:dyDescent="0.2">
      <c r="D1958" s="48"/>
      <c r="F1958" s="9"/>
      <c r="G1958" s="9"/>
      <c r="H1958" s="7"/>
      <c r="I1958" s="7"/>
      <c r="J1958" s="7"/>
      <c r="K1958" s="7"/>
    </row>
    <row r="1959" spans="4:11" s="3" customFormat="1" x14ac:dyDescent="0.2">
      <c r="D1959" s="48"/>
      <c r="F1959" s="9"/>
      <c r="G1959" s="9"/>
      <c r="H1959" s="7"/>
      <c r="I1959" s="7"/>
      <c r="J1959" s="7"/>
      <c r="K1959" s="7"/>
    </row>
    <row r="1960" spans="4:11" s="3" customFormat="1" x14ac:dyDescent="0.2">
      <c r="D1960" s="48"/>
      <c r="F1960" s="9"/>
      <c r="G1960" s="9"/>
      <c r="H1960" s="7"/>
      <c r="I1960" s="7"/>
      <c r="J1960" s="7"/>
      <c r="K1960" s="7"/>
    </row>
    <row r="1961" spans="4:11" s="3" customFormat="1" x14ac:dyDescent="0.2">
      <c r="D1961" s="48"/>
      <c r="F1961" s="9"/>
      <c r="G1961" s="9"/>
      <c r="H1961" s="7"/>
      <c r="I1961" s="7"/>
      <c r="J1961" s="7"/>
      <c r="K1961" s="7"/>
    </row>
    <row r="1962" spans="4:11" s="3" customFormat="1" x14ac:dyDescent="0.2">
      <c r="D1962" s="48"/>
      <c r="F1962" s="9"/>
      <c r="G1962" s="9"/>
      <c r="H1962" s="7"/>
      <c r="I1962" s="7"/>
      <c r="J1962" s="7"/>
      <c r="K1962" s="7"/>
    </row>
    <row r="1963" spans="4:11" s="3" customFormat="1" x14ac:dyDescent="0.2">
      <c r="D1963" s="48"/>
      <c r="F1963" s="9"/>
      <c r="G1963" s="9"/>
      <c r="H1963" s="7"/>
      <c r="I1963" s="7"/>
      <c r="J1963" s="7"/>
      <c r="K1963" s="7"/>
    </row>
    <row r="1964" spans="4:11" s="3" customFormat="1" x14ac:dyDescent="0.2">
      <c r="D1964" s="48"/>
      <c r="F1964" s="9"/>
      <c r="G1964" s="9"/>
      <c r="H1964" s="7"/>
      <c r="I1964" s="7"/>
      <c r="J1964" s="7"/>
      <c r="K1964" s="7"/>
    </row>
    <row r="1965" spans="4:11" s="3" customFormat="1" x14ac:dyDescent="0.2">
      <c r="D1965" s="48"/>
      <c r="F1965" s="9"/>
      <c r="G1965" s="9"/>
      <c r="H1965" s="7"/>
      <c r="I1965" s="7"/>
      <c r="J1965" s="7"/>
      <c r="K1965" s="7"/>
    </row>
    <row r="1966" spans="4:11" s="3" customFormat="1" x14ac:dyDescent="0.2">
      <c r="D1966" s="48"/>
      <c r="F1966" s="9"/>
      <c r="G1966" s="9"/>
      <c r="H1966" s="7"/>
      <c r="I1966" s="7"/>
      <c r="J1966" s="7"/>
      <c r="K1966" s="7"/>
    </row>
    <row r="1967" spans="4:11" s="3" customFormat="1" x14ac:dyDescent="0.2">
      <c r="D1967" s="48"/>
      <c r="F1967" s="9"/>
      <c r="G1967" s="9"/>
      <c r="H1967" s="7"/>
      <c r="I1967" s="7"/>
      <c r="J1967" s="7"/>
      <c r="K1967" s="7"/>
    </row>
    <row r="1968" spans="4:11" s="3" customFormat="1" x14ac:dyDescent="0.2">
      <c r="D1968" s="48"/>
      <c r="F1968" s="9"/>
      <c r="G1968" s="9"/>
      <c r="H1968" s="7"/>
      <c r="I1968" s="7"/>
      <c r="J1968" s="7"/>
      <c r="K1968" s="7"/>
    </row>
    <row r="1969" spans="4:11" s="3" customFormat="1" x14ac:dyDescent="0.2">
      <c r="D1969" s="48"/>
      <c r="F1969" s="9"/>
      <c r="G1969" s="9"/>
      <c r="H1969" s="7"/>
      <c r="I1969" s="7"/>
      <c r="J1969" s="7"/>
      <c r="K1969" s="7"/>
    </row>
    <row r="1970" spans="4:11" s="3" customFormat="1" x14ac:dyDescent="0.2">
      <c r="D1970" s="48"/>
      <c r="F1970" s="9"/>
      <c r="G1970" s="9"/>
      <c r="H1970" s="7"/>
      <c r="I1970" s="7"/>
      <c r="J1970" s="7"/>
      <c r="K1970" s="7"/>
    </row>
    <row r="1971" spans="4:11" s="3" customFormat="1" x14ac:dyDescent="0.2">
      <c r="D1971" s="48"/>
      <c r="F1971" s="9"/>
      <c r="G1971" s="9"/>
      <c r="H1971" s="7"/>
      <c r="I1971" s="7"/>
      <c r="J1971" s="7"/>
      <c r="K1971" s="7"/>
    </row>
    <row r="1972" spans="4:11" s="3" customFormat="1" x14ac:dyDescent="0.2">
      <c r="D1972" s="48"/>
      <c r="F1972" s="9"/>
      <c r="G1972" s="9"/>
      <c r="H1972" s="7"/>
      <c r="I1972" s="7"/>
      <c r="J1972" s="7"/>
      <c r="K1972" s="7"/>
    </row>
    <row r="1973" spans="4:11" s="3" customFormat="1" x14ac:dyDescent="0.2">
      <c r="D1973" s="48"/>
      <c r="F1973" s="9"/>
      <c r="G1973" s="9"/>
      <c r="H1973" s="7"/>
      <c r="I1973" s="7"/>
      <c r="J1973" s="7"/>
      <c r="K1973" s="7"/>
    </row>
    <row r="1974" spans="4:11" s="3" customFormat="1" x14ac:dyDescent="0.2">
      <c r="D1974" s="48"/>
      <c r="F1974" s="9"/>
      <c r="G1974" s="9"/>
      <c r="H1974" s="7"/>
      <c r="I1974" s="7"/>
      <c r="J1974" s="7"/>
      <c r="K1974" s="7"/>
    </row>
    <row r="1975" spans="4:11" s="3" customFormat="1" x14ac:dyDescent="0.2">
      <c r="D1975" s="48"/>
      <c r="F1975" s="9"/>
      <c r="G1975" s="9"/>
      <c r="H1975" s="7"/>
      <c r="I1975" s="7"/>
      <c r="J1975" s="7"/>
      <c r="K1975" s="7"/>
    </row>
    <row r="1976" spans="4:11" s="3" customFormat="1" x14ac:dyDescent="0.2">
      <c r="D1976" s="48"/>
      <c r="F1976" s="9"/>
      <c r="G1976" s="9"/>
      <c r="H1976" s="7"/>
      <c r="I1976" s="7"/>
      <c r="J1976" s="7"/>
      <c r="K1976" s="7"/>
    </row>
    <row r="1977" spans="4:11" s="3" customFormat="1" x14ac:dyDescent="0.2">
      <c r="D1977" s="48"/>
      <c r="F1977" s="9"/>
      <c r="G1977" s="9"/>
      <c r="H1977" s="7"/>
      <c r="I1977" s="7"/>
      <c r="J1977" s="7"/>
      <c r="K1977" s="7"/>
    </row>
    <row r="1978" spans="4:11" s="3" customFormat="1" x14ac:dyDescent="0.2">
      <c r="D1978" s="48"/>
      <c r="F1978" s="9"/>
      <c r="G1978" s="9"/>
      <c r="H1978" s="7"/>
      <c r="I1978" s="7"/>
      <c r="J1978" s="7"/>
      <c r="K1978" s="7"/>
    </row>
    <row r="1979" spans="4:11" s="3" customFormat="1" x14ac:dyDescent="0.2">
      <c r="D1979" s="48"/>
      <c r="F1979" s="9"/>
      <c r="G1979" s="9"/>
      <c r="H1979" s="7"/>
      <c r="I1979" s="7"/>
      <c r="J1979" s="7"/>
      <c r="K1979" s="7"/>
    </row>
    <row r="1980" spans="4:11" s="3" customFormat="1" x14ac:dyDescent="0.2">
      <c r="D1980" s="48"/>
      <c r="F1980" s="9"/>
      <c r="G1980" s="9"/>
      <c r="H1980" s="7"/>
      <c r="I1980" s="7"/>
      <c r="J1980" s="7"/>
      <c r="K1980" s="7"/>
    </row>
    <row r="1981" spans="4:11" s="3" customFormat="1" x14ac:dyDescent="0.2">
      <c r="D1981" s="48"/>
      <c r="F1981" s="9"/>
      <c r="G1981" s="9"/>
      <c r="H1981" s="7"/>
      <c r="I1981" s="7"/>
      <c r="J1981" s="7"/>
      <c r="K1981" s="7"/>
    </row>
    <row r="1982" spans="4:11" s="3" customFormat="1" x14ac:dyDescent="0.2">
      <c r="D1982" s="48"/>
      <c r="F1982" s="9"/>
      <c r="G1982" s="9"/>
      <c r="H1982" s="7"/>
      <c r="I1982" s="7"/>
      <c r="J1982" s="7"/>
      <c r="K1982" s="7"/>
    </row>
    <row r="1983" spans="4:11" s="3" customFormat="1" x14ac:dyDescent="0.2">
      <c r="D1983" s="48"/>
      <c r="F1983" s="9"/>
      <c r="G1983" s="9"/>
      <c r="H1983" s="7"/>
      <c r="I1983" s="7"/>
      <c r="J1983" s="7"/>
      <c r="K1983" s="7"/>
    </row>
    <row r="1984" spans="4:11" s="3" customFormat="1" x14ac:dyDescent="0.2">
      <c r="D1984" s="48"/>
      <c r="F1984" s="9"/>
      <c r="G1984" s="9"/>
      <c r="H1984" s="7"/>
      <c r="I1984" s="7"/>
      <c r="J1984" s="7"/>
      <c r="K1984" s="7"/>
    </row>
    <row r="1985" spans="4:11" s="3" customFormat="1" x14ac:dyDescent="0.2">
      <c r="D1985" s="48"/>
      <c r="F1985" s="9"/>
      <c r="G1985" s="9"/>
      <c r="H1985" s="7"/>
      <c r="I1985" s="7"/>
      <c r="J1985" s="7"/>
      <c r="K1985" s="7"/>
    </row>
    <row r="1986" spans="4:11" s="3" customFormat="1" x14ac:dyDescent="0.2">
      <c r="D1986" s="48"/>
      <c r="F1986" s="9"/>
      <c r="G1986" s="9"/>
      <c r="H1986" s="7"/>
      <c r="I1986" s="7"/>
      <c r="J1986" s="7"/>
      <c r="K1986" s="7"/>
    </row>
    <row r="1987" spans="4:11" s="3" customFormat="1" x14ac:dyDescent="0.2">
      <c r="D1987" s="48"/>
      <c r="F1987" s="9"/>
      <c r="G1987" s="9"/>
      <c r="H1987" s="7"/>
      <c r="I1987" s="7"/>
      <c r="J1987" s="7"/>
      <c r="K1987" s="7"/>
    </row>
    <row r="1988" spans="4:11" s="3" customFormat="1" x14ac:dyDescent="0.2">
      <c r="D1988" s="48"/>
      <c r="F1988" s="9"/>
      <c r="G1988" s="9"/>
      <c r="H1988" s="7"/>
      <c r="I1988" s="7"/>
      <c r="J1988" s="7"/>
      <c r="K1988" s="7"/>
    </row>
    <row r="1989" spans="4:11" s="3" customFormat="1" x14ac:dyDescent="0.2">
      <c r="D1989" s="48"/>
      <c r="F1989" s="9"/>
      <c r="G1989" s="9"/>
      <c r="H1989" s="7"/>
      <c r="I1989" s="7"/>
      <c r="J1989" s="7"/>
      <c r="K1989" s="7"/>
    </row>
    <row r="1990" spans="4:11" s="3" customFormat="1" x14ac:dyDescent="0.2">
      <c r="D1990" s="48"/>
      <c r="F1990" s="9"/>
      <c r="G1990" s="9"/>
      <c r="H1990" s="7"/>
      <c r="I1990" s="7"/>
      <c r="J1990" s="7"/>
      <c r="K1990" s="7"/>
    </row>
    <row r="1991" spans="4:11" s="3" customFormat="1" x14ac:dyDescent="0.2">
      <c r="D1991" s="48"/>
      <c r="F1991" s="9"/>
      <c r="G1991" s="9"/>
      <c r="H1991" s="7"/>
      <c r="I1991" s="7"/>
      <c r="J1991" s="7"/>
      <c r="K1991" s="7"/>
    </row>
    <row r="1992" spans="4:11" s="3" customFormat="1" x14ac:dyDescent="0.2">
      <c r="D1992" s="48"/>
      <c r="F1992" s="9"/>
      <c r="G1992" s="9"/>
      <c r="H1992" s="7"/>
      <c r="I1992" s="7"/>
      <c r="J1992" s="7"/>
      <c r="K1992" s="7"/>
    </row>
    <row r="1993" spans="4:11" s="3" customFormat="1" x14ac:dyDescent="0.2">
      <c r="D1993" s="48"/>
      <c r="F1993" s="9"/>
      <c r="G1993" s="9"/>
      <c r="H1993" s="7"/>
      <c r="I1993" s="7"/>
      <c r="J1993" s="7"/>
      <c r="K1993" s="7"/>
    </row>
    <row r="1994" spans="4:11" s="3" customFormat="1" x14ac:dyDescent="0.2">
      <c r="D1994" s="48"/>
      <c r="F1994" s="9"/>
      <c r="G1994" s="9"/>
      <c r="H1994" s="7"/>
      <c r="I1994" s="7"/>
      <c r="J1994" s="7"/>
      <c r="K1994" s="7"/>
    </row>
    <row r="1995" spans="4:11" s="3" customFormat="1" x14ac:dyDescent="0.2">
      <c r="D1995" s="48"/>
      <c r="F1995" s="9"/>
      <c r="G1995" s="9"/>
      <c r="H1995" s="7"/>
      <c r="I1995" s="7"/>
      <c r="J1995" s="7"/>
      <c r="K1995" s="7"/>
    </row>
    <row r="1996" spans="4:11" s="3" customFormat="1" x14ac:dyDescent="0.2">
      <c r="D1996" s="48"/>
      <c r="F1996" s="9"/>
      <c r="G1996" s="9"/>
      <c r="H1996" s="7"/>
      <c r="I1996" s="7"/>
      <c r="J1996" s="7"/>
      <c r="K1996" s="7"/>
    </row>
    <row r="1997" spans="4:11" s="3" customFormat="1" x14ac:dyDescent="0.2">
      <c r="D1997" s="48"/>
      <c r="F1997" s="9"/>
      <c r="G1997" s="9"/>
      <c r="H1997" s="7"/>
      <c r="I1997" s="7"/>
      <c r="J1997" s="7"/>
      <c r="K1997" s="7"/>
    </row>
    <row r="1998" spans="4:11" s="3" customFormat="1" x14ac:dyDescent="0.2">
      <c r="D1998" s="48"/>
      <c r="F1998" s="9"/>
      <c r="G1998" s="9"/>
      <c r="H1998" s="7"/>
      <c r="I1998" s="7"/>
      <c r="J1998" s="7"/>
      <c r="K1998" s="7"/>
    </row>
    <row r="1999" spans="4:11" s="3" customFormat="1" x14ac:dyDescent="0.2">
      <c r="D1999" s="48"/>
      <c r="F1999" s="9"/>
      <c r="G1999" s="9"/>
      <c r="H1999" s="7"/>
      <c r="I1999" s="7"/>
      <c r="J1999" s="7"/>
      <c r="K1999" s="7"/>
    </row>
    <row r="2000" spans="4:11" s="3" customFormat="1" x14ac:dyDescent="0.2">
      <c r="D2000" s="48"/>
      <c r="F2000" s="9"/>
      <c r="G2000" s="9"/>
      <c r="H2000" s="7"/>
      <c r="I2000" s="7"/>
      <c r="J2000" s="7"/>
      <c r="K2000" s="7"/>
    </row>
    <row r="2001" spans="4:11" s="3" customFormat="1" x14ac:dyDescent="0.2">
      <c r="D2001" s="48"/>
      <c r="F2001" s="9"/>
      <c r="G2001" s="9"/>
      <c r="H2001" s="7"/>
      <c r="I2001" s="7"/>
      <c r="J2001" s="7"/>
      <c r="K2001" s="7"/>
    </row>
    <row r="2002" spans="4:11" s="3" customFormat="1" x14ac:dyDescent="0.2">
      <c r="D2002" s="48"/>
      <c r="F2002" s="9"/>
      <c r="G2002" s="9"/>
      <c r="H2002" s="7"/>
      <c r="I2002" s="7"/>
      <c r="J2002" s="7"/>
      <c r="K2002" s="7"/>
    </row>
    <row r="2003" spans="4:11" s="3" customFormat="1" x14ac:dyDescent="0.2">
      <c r="D2003" s="48"/>
      <c r="F2003" s="9"/>
      <c r="G2003" s="9"/>
      <c r="H2003" s="7"/>
      <c r="I2003" s="7"/>
      <c r="J2003" s="7"/>
      <c r="K2003" s="7"/>
    </row>
    <row r="2004" spans="4:11" s="3" customFormat="1" x14ac:dyDescent="0.2">
      <c r="D2004" s="48"/>
      <c r="F2004" s="9"/>
      <c r="G2004" s="9"/>
      <c r="H2004" s="7"/>
      <c r="I2004" s="7"/>
      <c r="J2004" s="7"/>
      <c r="K2004" s="7"/>
    </row>
    <row r="2005" spans="4:11" s="3" customFormat="1" x14ac:dyDescent="0.2">
      <c r="D2005" s="48"/>
      <c r="F2005" s="9"/>
      <c r="G2005" s="9"/>
      <c r="H2005" s="7"/>
      <c r="I2005" s="7"/>
      <c r="J2005" s="7"/>
      <c r="K2005" s="7"/>
    </row>
    <row r="2006" spans="4:11" s="3" customFormat="1" x14ac:dyDescent="0.2">
      <c r="D2006" s="48"/>
      <c r="F2006" s="9"/>
      <c r="G2006" s="9"/>
      <c r="H2006" s="7"/>
      <c r="I2006" s="7"/>
      <c r="J2006" s="7"/>
      <c r="K2006" s="7"/>
    </row>
    <row r="2007" spans="4:11" s="3" customFormat="1" x14ac:dyDescent="0.2">
      <c r="D2007" s="48"/>
      <c r="F2007" s="9"/>
      <c r="G2007" s="9"/>
      <c r="H2007" s="7"/>
      <c r="I2007" s="7"/>
      <c r="J2007" s="7"/>
      <c r="K2007" s="7"/>
    </row>
    <row r="2008" spans="4:11" s="3" customFormat="1" x14ac:dyDescent="0.2">
      <c r="D2008" s="48"/>
      <c r="F2008" s="9"/>
      <c r="G2008" s="9"/>
      <c r="H2008" s="7"/>
      <c r="I2008" s="7"/>
      <c r="J2008" s="7"/>
      <c r="K2008" s="7"/>
    </row>
    <row r="2009" spans="4:11" s="3" customFormat="1" x14ac:dyDescent="0.2">
      <c r="D2009" s="48"/>
      <c r="F2009" s="9"/>
      <c r="G2009" s="9"/>
      <c r="H2009" s="7"/>
      <c r="I2009" s="7"/>
      <c r="J2009" s="7"/>
      <c r="K2009" s="7"/>
    </row>
    <row r="2010" spans="4:11" s="3" customFormat="1" x14ac:dyDescent="0.2">
      <c r="D2010" s="48"/>
      <c r="F2010" s="9"/>
      <c r="G2010" s="9"/>
      <c r="H2010" s="7"/>
      <c r="I2010" s="7"/>
      <c r="J2010" s="7"/>
      <c r="K2010" s="7"/>
    </row>
    <row r="2011" spans="4:11" s="3" customFormat="1" x14ac:dyDescent="0.2">
      <c r="D2011" s="48"/>
      <c r="F2011" s="9"/>
      <c r="G2011" s="9"/>
      <c r="H2011" s="7"/>
      <c r="I2011" s="7"/>
      <c r="J2011" s="7"/>
      <c r="K2011" s="7"/>
    </row>
    <row r="2012" spans="4:11" s="3" customFormat="1" x14ac:dyDescent="0.2">
      <c r="D2012" s="48"/>
      <c r="F2012" s="9"/>
      <c r="G2012" s="9"/>
      <c r="H2012" s="7"/>
      <c r="I2012" s="7"/>
      <c r="J2012" s="7"/>
      <c r="K2012" s="7"/>
    </row>
    <row r="2013" spans="4:11" s="3" customFormat="1" x14ac:dyDescent="0.2">
      <c r="D2013" s="48"/>
      <c r="F2013" s="9"/>
      <c r="G2013" s="9"/>
      <c r="H2013" s="7"/>
      <c r="I2013" s="7"/>
      <c r="J2013" s="7"/>
      <c r="K2013" s="7"/>
    </row>
    <row r="2014" spans="4:11" s="3" customFormat="1" x14ac:dyDescent="0.2">
      <c r="D2014" s="48"/>
      <c r="F2014" s="9"/>
      <c r="G2014" s="9"/>
      <c r="H2014" s="7"/>
      <c r="I2014" s="7"/>
      <c r="J2014" s="7"/>
      <c r="K2014" s="7"/>
    </row>
    <row r="2015" spans="4:11" s="3" customFormat="1" x14ac:dyDescent="0.2">
      <c r="D2015" s="48"/>
      <c r="F2015" s="9"/>
      <c r="G2015" s="9"/>
      <c r="H2015" s="7"/>
      <c r="I2015" s="7"/>
      <c r="J2015" s="7"/>
      <c r="K2015" s="7"/>
    </row>
    <row r="2016" spans="4:11" s="3" customFormat="1" x14ac:dyDescent="0.2">
      <c r="D2016" s="48"/>
      <c r="F2016" s="9"/>
      <c r="G2016" s="9"/>
      <c r="H2016" s="7"/>
      <c r="I2016" s="7"/>
      <c r="J2016" s="7"/>
      <c r="K2016" s="7"/>
    </row>
    <row r="2017" spans="4:11" s="3" customFormat="1" x14ac:dyDescent="0.2">
      <c r="D2017" s="48"/>
      <c r="F2017" s="9"/>
      <c r="G2017" s="9"/>
      <c r="H2017" s="7"/>
      <c r="I2017" s="7"/>
      <c r="J2017" s="7"/>
      <c r="K2017" s="7"/>
    </row>
    <row r="2018" spans="4:11" s="3" customFormat="1" x14ac:dyDescent="0.2">
      <c r="D2018" s="48"/>
      <c r="F2018" s="9"/>
      <c r="G2018" s="9"/>
      <c r="H2018" s="7"/>
      <c r="I2018" s="7"/>
      <c r="J2018" s="7"/>
      <c r="K2018" s="7"/>
    </row>
    <row r="2019" spans="4:11" s="3" customFormat="1" x14ac:dyDescent="0.2">
      <c r="D2019" s="48"/>
      <c r="F2019" s="9"/>
      <c r="G2019" s="9"/>
      <c r="H2019" s="7"/>
      <c r="I2019" s="7"/>
      <c r="J2019" s="7"/>
      <c r="K2019" s="7"/>
    </row>
    <row r="2020" spans="4:11" s="3" customFormat="1" x14ac:dyDescent="0.2">
      <c r="D2020" s="48"/>
      <c r="F2020" s="9"/>
      <c r="G2020" s="9"/>
      <c r="H2020" s="7"/>
      <c r="I2020" s="7"/>
      <c r="J2020" s="7"/>
      <c r="K2020" s="7"/>
    </row>
    <row r="2021" spans="4:11" s="3" customFormat="1" x14ac:dyDescent="0.2">
      <c r="D2021" s="48"/>
      <c r="F2021" s="9"/>
      <c r="G2021" s="9"/>
      <c r="H2021" s="7"/>
      <c r="I2021" s="7"/>
      <c r="J2021" s="7"/>
      <c r="K2021" s="7"/>
    </row>
    <row r="2022" spans="4:11" s="3" customFormat="1" x14ac:dyDescent="0.2">
      <c r="D2022" s="48"/>
      <c r="F2022" s="9"/>
      <c r="G2022" s="9"/>
      <c r="H2022" s="7"/>
      <c r="I2022" s="7"/>
      <c r="J2022" s="7"/>
      <c r="K2022" s="7"/>
    </row>
    <row r="2023" spans="4:11" s="3" customFormat="1" x14ac:dyDescent="0.2">
      <c r="D2023" s="48"/>
      <c r="F2023" s="9"/>
      <c r="G2023" s="9"/>
      <c r="H2023" s="7"/>
      <c r="I2023" s="7"/>
      <c r="J2023" s="7"/>
      <c r="K2023" s="7"/>
    </row>
    <row r="2024" spans="4:11" s="3" customFormat="1" x14ac:dyDescent="0.2">
      <c r="D2024" s="48"/>
      <c r="F2024" s="9"/>
      <c r="G2024" s="9"/>
      <c r="H2024" s="7"/>
      <c r="I2024" s="7"/>
      <c r="J2024" s="7"/>
      <c r="K2024" s="7"/>
    </row>
    <row r="2025" spans="4:11" s="3" customFormat="1" x14ac:dyDescent="0.2">
      <c r="D2025" s="48"/>
      <c r="F2025" s="9"/>
      <c r="G2025" s="9"/>
      <c r="H2025" s="7"/>
      <c r="I2025" s="7"/>
      <c r="J2025" s="7"/>
      <c r="K2025" s="7"/>
    </row>
    <row r="2026" spans="4:11" s="3" customFormat="1" x14ac:dyDescent="0.2">
      <c r="D2026" s="48"/>
      <c r="F2026" s="9"/>
      <c r="G2026" s="9"/>
      <c r="H2026" s="7"/>
      <c r="I2026" s="7"/>
      <c r="J2026" s="7"/>
      <c r="K2026" s="7"/>
    </row>
    <row r="2027" spans="4:11" s="3" customFormat="1" x14ac:dyDescent="0.2">
      <c r="D2027" s="48"/>
      <c r="F2027" s="9"/>
      <c r="G2027" s="9"/>
      <c r="H2027" s="7"/>
      <c r="I2027" s="7"/>
      <c r="J2027" s="7"/>
      <c r="K2027" s="7"/>
    </row>
    <row r="2028" spans="4:11" s="3" customFormat="1" x14ac:dyDescent="0.2">
      <c r="D2028" s="48"/>
      <c r="F2028" s="9"/>
      <c r="G2028" s="9"/>
      <c r="H2028" s="7"/>
      <c r="I2028" s="7"/>
      <c r="J2028" s="7"/>
      <c r="K2028" s="7"/>
    </row>
    <row r="2029" spans="4:11" s="3" customFormat="1" x14ac:dyDescent="0.2">
      <c r="D2029" s="48"/>
      <c r="F2029" s="9"/>
      <c r="G2029" s="9"/>
      <c r="H2029" s="7"/>
      <c r="I2029" s="7"/>
      <c r="J2029" s="7"/>
      <c r="K2029" s="7"/>
    </row>
    <row r="2030" spans="4:11" s="3" customFormat="1" x14ac:dyDescent="0.2">
      <c r="D2030" s="48"/>
      <c r="F2030" s="9"/>
      <c r="G2030" s="9"/>
      <c r="H2030" s="7"/>
      <c r="I2030" s="7"/>
      <c r="J2030" s="7"/>
      <c r="K2030" s="7"/>
    </row>
    <row r="2031" spans="4:11" s="3" customFormat="1" x14ac:dyDescent="0.2">
      <c r="D2031" s="48"/>
      <c r="F2031" s="9"/>
      <c r="G2031" s="9"/>
      <c r="H2031" s="7"/>
      <c r="I2031" s="7"/>
      <c r="J2031" s="7"/>
      <c r="K2031" s="7"/>
    </row>
    <row r="2032" spans="4:11" s="3" customFormat="1" x14ac:dyDescent="0.2">
      <c r="D2032" s="48"/>
      <c r="F2032" s="9"/>
      <c r="G2032" s="9"/>
      <c r="H2032" s="7"/>
      <c r="I2032" s="7"/>
      <c r="J2032" s="7"/>
      <c r="K2032" s="7"/>
    </row>
    <row r="2033" spans="4:11" s="3" customFormat="1" x14ac:dyDescent="0.2">
      <c r="D2033" s="48"/>
      <c r="F2033" s="9"/>
      <c r="G2033" s="9"/>
      <c r="H2033" s="7"/>
      <c r="I2033" s="7"/>
      <c r="J2033" s="7"/>
      <c r="K2033" s="7"/>
    </row>
    <row r="2034" spans="4:11" s="3" customFormat="1" x14ac:dyDescent="0.2">
      <c r="D2034" s="48"/>
      <c r="F2034" s="9"/>
      <c r="G2034" s="9"/>
      <c r="H2034" s="7"/>
      <c r="I2034" s="7"/>
      <c r="J2034" s="7"/>
      <c r="K2034" s="7"/>
    </row>
    <row r="2035" spans="4:11" s="3" customFormat="1" x14ac:dyDescent="0.2">
      <c r="D2035" s="48"/>
      <c r="F2035" s="9"/>
      <c r="G2035" s="9"/>
      <c r="H2035" s="7"/>
      <c r="I2035" s="7"/>
      <c r="J2035" s="7"/>
      <c r="K2035" s="7"/>
    </row>
    <row r="2036" spans="4:11" s="3" customFormat="1" x14ac:dyDescent="0.2">
      <c r="D2036" s="48"/>
      <c r="F2036" s="9"/>
      <c r="G2036" s="9"/>
      <c r="H2036" s="7"/>
      <c r="I2036" s="7"/>
      <c r="J2036" s="7"/>
      <c r="K2036" s="7"/>
    </row>
    <row r="2037" spans="4:11" s="3" customFormat="1" x14ac:dyDescent="0.2">
      <c r="D2037" s="48"/>
      <c r="F2037" s="9"/>
      <c r="G2037" s="9"/>
      <c r="H2037" s="7"/>
      <c r="I2037" s="7"/>
      <c r="J2037" s="7"/>
      <c r="K2037" s="7"/>
    </row>
    <row r="2038" spans="4:11" s="3" customFormat="1" x14ac:dyDescent="0.2">
      <c r="D2038" s="48"/>
      <c r="F2038" s="9"/>
      <c r="G2038" s="9"/>
      <c r="H2038" s="7"/>
      <c r="I2038" s="7"/>
      <c r="J2038" s="7"/>
      <c r="K2038" s="7"/>
    </row>
    <row r="2039" spans="4:11" s="3" customFormat="1" x14ac:dyDescent="0.2">
      <c r="D2039" s="48"/>
      <c r="F2039" s="9"/>
      <c r="G2039" s="9"/>
      <c r="H2039" s="7"/>
      <c r="I2039" s="7"/>
      <c r="J2039" s="7"/>
      <c r="K2039" s="7"/>
    </row>
    <row r="2040" spans="4:11" s="3" customFormat="1" x14ac:dyDescent="0.2">
      <c r="D2040" s="48"/>
      <c r="F2040" s="9"/>
      <c r="G2040" s="9"/>
      <c r="H2040" s="7"/>
      <c r="I2040" s="7"/>
      <c r="J2040" s="7"/>
      <c r="K2040" s="7"/>
    </row>
    <row r="2041" spans="4:11" s="3" customFormat="1" x14ac:dyDescent="0.2">
      <c r="D2041" s="48"/>
      <c r="F2041" s="9"/>
      <c r="G2041" s="9"/>
      <c r="H2041" s="7"/>
      <c r="I2041" s="7"/>
      <c r="J2041" s="7"/>
      <c r="K2041" s="7"/>
    </row>
    <row r="2042" spans="4:11" s="3" customFormat="1" x14ac:dyDescent="0.2">
      <c r="D2042" s="48"/>
      <c r="F2042" s="9"/>
      <c r="G2042" s="9"/>
      <c r="H2042" s="7"/>
      <c r="I2042" s="7"/>
      <c r="J2042" s="7"/>
      <c r="K2042" s="7"/>
    </row>
    <row r="2043" spans="4:11" s="3" customFormat="1" x14ac:dyDescent="0.2">
      <c r="D2043" s="48"/>
      <c r="F2043" s="9"/>
      <c r="G2043" s="9"/>
      <c r="H2043" s="7"/>
      <c r="I2043" s="7"/>
      <c r="J2043" s="7"/>
      <c r="K2043" s="7"/>
    </row>
    <row r="2044" spans="4:11" s="3" customFormat="1" x14ac:dyDescent="0.2">
      <c r="D2044" s="48"/>
      <c r="F2044" s="9"/>
      <c r="G2044" s="9"/>
      <c r="H2044" s="7"/>
      <c r="I2044" s="7"/>
      <c r="J2044" s="7"/>
      <c r="K2044" s="7"/>
    </row>
    <row r="2045" spans="4:11" s="3" customFormat="1" x14ac:dyDescent="0.2">
      <c r="D2045" s="48"/>
      <c r="F2045" s="9"/>
      <c r="G2045" s="9"/>
      <c r="H2045" s="7"/>
      <c r="I2045" s="7"/>
      <c r="J2045" s="7"/>
      <c r="K2045" s="7"/>
    </row>
    <row r="2046" spans="4:11" s="3" customFormat="1" x14ac:dyDescent="0.2">
      <c r="D2046" s="48"/>
      <c r="F2046" s="9"/>
      <c r="G2046" s="9"/>
      <c r="H2046" s="7"/>
      <c r="I2046" s="7"/>
      <c r="J2046" s="7"/>
      <c r="K2046" s="7"/>
    </row>
    <row r="2047" spans="4:11" s="3" customFormat="1" x14ac:dyDescent="0.2">
      <c r="D2047" s="48"/>
      <c r="F2047" s="9"/>
      <c r="G2047" s="9"/>
      <c r="H2047" s="7"/>
      <c r="I2047" s="7"/>
      <c r="J2047" s="7"/>
      <c r="K2047" s="7"/>
    </row>
    <row r="2048" spans="4:11" s="3" customFormat="1" x14ac:dyDescent="0.2">
      <c r="D2048" s="48"/>
      <c r="F2048" s="9"/>
      <c r="G2048" s="9"/>
      <c r="H2048" s="7"/>
      <c r="I2048" s="7"/>
      <c r="J2048" s="7"/>
      <c r="K2048" s="7"/>
    </row>
    <row r="2049" spans="4:11" s="3" customFormat="1" x14ac:dyDescent="0.2">
      <c r="D2049" s="48"/>
      <c r="F2049" s="9"/>
      <c r="G2049" s="9"/>
      <c r="H2049" s="7"/>
      <c r="I2049" s="7"/>
      <c r="J2049" s="7"/>
      <c r="K2049" s="7"/>
    </row>
    <row r="2050" spans="4:11" s="3" customFormat="1" x14ac:dyDescent="0.2">
      <c r="D2050" s="48"/>
      <c r="F2050" s="9"/>
      <c r="G2050" s="9"/>
      <c r="H2050" s="7"/>
      <c r="I2050" s="7"/>
      <c r="J2050" s="7"/>
      <c r="K2050" s="7"/>
    </row>
    <row r="2051" spans="4:11" s="3" customFormat="1" x14ac:dyDescent="0.2">
      <c r="D2051" s="48"/>
      <c r="F2051" s="9"/>
      <c r="G2051" s="9"/>
      <c r="H2051" s="7"/>
      <c r="I2051" s="7"/>
      <c r="J2051" s="7"/>
      <c r="K2051" s="7"/>
    </row>
    <row r="2052" spans="4:11" s="3" customFormat="1" x14ac:dyDescent="0.2">
      <c r="D2052" s="48"/>
      <c r="F2052" s="9"/>
      <c r="G2052" s="9"/>
      <c r="H2052" s="7"/>
      <c r="I2052" s="7"/>
      <c r="J2052" s="7"/>
      <c r="K2052" s="7"/>
    </row>
    <row r="2053" spans="4:11" s="3" customFormat="1" x14ac:dyDescent="0.2">
      <c r="D2053" s="48"/>
      <c r="F2053" s="9"/>
      <c r="G2053" s="9"/>
      <c r="H2053" s="7"/>
      <c r="I2053" s="7"/>
      <c r="J2053" s="7"/>
      <c r="K2053" s="7"/>
    </row>
    <row r="2054" spans="4:11" s="3" customFormat="1" x14ac:dyDescent="0.2">
      <c r="D2054" s="48"/>
      <c r="F2054" s="9"/>
      <c r="G2054" s="9"/>
      <c r="H2054" s="7"/>
      <c r="I2054" s="7"/>
      <c r="J2054" s="7"/>
      <c r="K2054" s="7"/>
    </row>
    <row r="2055" spans="4:11" s="3" customFormat="1" x14ac:dyDescent="0.2">
      <c r="D2055" s="48"/>
      <c r="F2055" s="9"/>
      <c r="G2055" s="9"/>
      <c r="H2055" s="7"/>
      <c r="I2055" s="7"/>
      <c r="J2055" s="7"/>
      <c r="K2055" s="7"/>
    </row>
    <row r="2056" spans="4:11" s="3" customFormat="1" x14ac:dyDescent="0.2">
      <c r="D2056" s="48"/>
      <c r="F2056" s="9"/>
      <c r="G2056" s="9"/>
      <c r="H2056" s="7"/>
      <c r="I2056" s="7"/>
      <c r="J2056" s="7"/>
      <c r="K2056" s="7"/>
    </row>
    <row r="2057" spans="4:11" s="3" customFormat="1" x14ac:dyDescent="0.2">
      <c r="D2057" s="48"/>
      <c r="F2057" s="9"/>
      <c r="G2057" s="9"/>
      <c r="H2057" s="7"/>
      <c r="I2057" s="7"/>
      <c r="J2057" s="7"/>
      <c r="K2057" s="7"/>
    </row>
    <row r="2058" spans="4:11" s="3" customFormat="1" x14ac:dyDescent="0.2">
      <c r="D2058" s="48"/>
      <c r="F2058" s="9"/>
      <c r="G2058" s="9"/>
      <c r="H2058" s="7"/>
      <c r="I2058" s="7"/>
      <c r="J2058" s="7"/>
      <c r="K2058" s="7"/>
    </row>
    <row r="2059" spans="4:11" s="3" customFormat="1" x14ac:dyDescent="0.2">
      <c r="D2059" s="48"/>
      <c r="F2059" s="9"/>
      <c r="G2059" s="9"/>
      <c r="H2059" s="7"/>
      <c r="I2059" s="7"/>
      <c r="J2059" s="7"/>
      <c r="K2059" s="7"/>
    </row>
    <row r="2060" spans="4:11" s="3" customFormat="1" x14ac:dyDescent="0.2">
      <c r="D2060" s="48"/>
      <c r="F2060" s="9"/>
      <c r="G2060" s="9"/>
      <c r="H2060" s="7"/>
      <c r="I2060" s="7"/>
      <c r="J2060" s="7"/>
      <c r="K2060" s="7"/>
    </row>
    <row r="2061" spans="4:11" s="3" customFormat="1" x14ac:dyDescent="0.2">
      <c r="D2061" s="48"/>
      <c r="F2061" s="9"/>
      <c r="G2061" s="9"/>
      <c r="H2061" s="7"/>
      <c r="I2061" s="7"/>
      <c r="J2061" s="7"/>
      <c r="K2061" s="7"/>
    </row>
    <row r="2062" spans="4:11" s="3" customFormat="1" x14ac:dyDescent="0.2">
      <c r="D2062" s="48"/>
      <c r="F2062" s="9"/>
      <c r="G2062" s="9"/>
      <c r="H2062" s="7"/>
      <c r="I2062" s="7"/>
      <c r="J2062" s="7"/>
      <c r="K2062" s="7"/>
    </row>
    <row r="2063" spans="4:11" s="3" customFormat="1" x14ac:dyDescent="0.2">
      <c r="D2063" s="48"/>
      <c r="F2063" s="9"/>
      <c r="G2063" s="9"/>
      <c r="H2063" s="7"/>
      <c r="I2063" s="7"/>
      <c r="J2063" s="7"/>
      <c r="K2063" s="7"/>
    </row>
    <row r="2064" spans="4:11" s="3" customFormat="1" x14ac:dyDescent="0.2">
      <c r="D2064" s="48"/>
      <c r="F2064" s="9"/>
      <c r="G2064" s="9"/>
      <c r="H2064" s="7"/>
      <c r="I2064" s="7"/>
      <c r="J2064" s="7"/>
      <c r="K2064" s="7"/>
    </row>
    <row r="2065" spans="4:11" s="3" customFormat="1" x14ac:dyDescent="0.2">
      <c r="D2065" s="48"/>
      <c r="F2065" s="9"/>
      <c r="G2065" s="9"/>
      <c r="H2065" s="7"/>
      <c r="I2065" s="7"/>
      <c r="J2065" s="7"/>
      <c r="K2065" s="7"/>
    </row>
    <row r="2066" spans="4:11" s="3" customFormat="1" x14ac:dyDescent="0.2">
      <c r="D2066" s="48"/>
      <c r="F2066" s="9"/>
      <c r="G2066" s="9"/>
      <c r="H2066" s="7"/>
      <c r="I2066" s="7"/>
      <c r="J2066" s="7"/>
      <c r="K2066" s="7"/>
    </row>
    <row r="2067" spans="4:11" s="3" customFormat="1" x14ac:dyDescent="0.2">
      <c r="D2067" s="48"/>
      <c r="F2067" s="9"/>
      <c r="G2067" s="9"/>
      <c r="H2067" s="7"/>
      <c r="I2067" s="7"/>
      <c r="J2067" s="7"/>
      <c r="K2067" s="7"/>
    </row>
    <row r="2068" spans="4:11" s="3" customFormat="1" x14ac:dyDescent="0.2">
      <c r="D2068" s="48"/>
      <c r="F2068" s="9"/>
      <c r="G2068" s="9"/>
      <c r="H2068" s="7"/>
      <c r="I2068" s="7"/>
      <c r="J2068" s="7"/>
      <c r="K2068" s="7"/>
    </row>
    <row r="2069" spans="4:11" s="3" customFormat="1" x14ac:dyDescent="0.2">
      <c r="D2069" s="48"/>
      <c r="F2069" s="9"/>
      <c r="G2069" s="9"/>
      <c r="H2069" s="7"/>
      <c r="I2069" s="7"/>
      <c r="J2069" s="7"/>
      <c r="K2069" s="7"/>
    </row>
    <row r="2070" spans="4:11" s="3" customFormat="1" x14ac:dyDescent="0.2">
      <c r="D2070" s="48"/>
      <c r="F2070" s="9"/>
      <c r="G2070" s="9"/>
      <c r="H2070" s="7"/>
      <c r="I2070" s="7"/>
      <c r="J2070" s="7"/>
      <c r="K2070" s="7"/>
    </row>
    <row r="2071" spans="4:11" s="3" customFormat="1" x14ac:dyDescent="0.2">
      <c r="D2071" s="48"/>
      <c r="F2071" s="9"/>
      <c r="G2071" s="9"/>
      <c r="H2071" s="7"/>
      <c r="I2071" s="7"/>
      <c r="J2071" s="7"/>
      <c r="K2071" s="7"/>
    </row>
    <row r="2072" spans="4:11" s="3" customFormat="1" x14ac:dyDescent="0.2">
      <c r="D2072" s="48"/>
      <c r="F2072" s="9"/>
      <c r="G2072" s="9"/>
      <c r="H2072" s="7"/>
      <c r="I2072" s="7"/>
      <c r="J2072" s="7"/>
      <c r="K2072" s="7"/>
    </row>
    <row r="2073" spans="4:11" s="3" customFormat="1" x14ac:dyDescent="0.2">
      <c r="D2073" s="48"/>
      <c r="F2073" s="9"/>
      <c r="G2073" s="9"/>
      <c r="H2073" s="7"/>
      <c r="I2073" s="7"/>
      <c r="J2073" s="7"/>
      <c r="K2073" s="7"/>
    </row>
    <row r="2074" spans="4:11" s="3" customFormat="1" x14ac:dyDescent="0.2">
      <c r="D2074" s="48"/>
      <c r="F2074" s="9"/>
      <c r="G2074" s="9"/>
      <c r="H2074" s="7"/>
      <c r="I2074" s="7"/>
      <c r="J2074" s="7"/>
      <c r="K2074" s="7"/>
    </row>
    <row r="2075" spans="4:11" s="3" customFormat="1" x14ac:dyDescent="0.2">
      <c r="D2075" s="48"/>
      <c r="F2075" s="9"/>
      <c r="G2075" s="9"/>
      <c r="H2075" s="7"/>
      <c r="I2075" s="7"/>
      <c r="J2075" s="7"/>
      <c r="K2075" s="7"/>
    </row>
    <row r="2076" spans="4:11" s="3" customFormat="1" x14ac:dyDescent="0.2">
      <c r="D2076" s="48"/>
      <c r="F2076" s="9"/>
      <c r="G2076" s="9"/>
      <c r="H2076" s="7"/>
      <c r="I2076" s="7"/>
      <c r="J2076" s="7"/>
      <c r="K2076" s="7"/>
    </row>
    <row r="2077" spans="4:11" s="3" customFormat="1" x14ac:dyDescent="0.2">
      <c r="D2077" s="48"/>
      <c r="F2077" s="9"/>
      <c r="G2077" s="9"/>
      <c r="H2077" s="7"/>
      <c r="I2077" s="7"/>
      <c r="J2077" s="7"/>
      <c r="K2077" s="7"/>
    </row>
    <row r="2078" spans="4:11" s="3" customFormat="1" x14ac:dyDescent="0.2">
      <c r="D2078" s="48"/>
      <c r="F2078" s="9"/>
      <c r="G2078" s="9"/>
      <c r="H2078" s="7"/>
      <c r="I2078" s="7"/>
      <c r="J2078" s="7"/>
      <c r="K2078" s="7"/>
    </row>
    <row r="2079" spans="4:11" s="3" customFormat="1" x14ac:dyDescent="0.2">
      <c r="D2079" s="48"/>
      <c r="F2079" s="9"/>
      <c r="G2079" s="9"/>
      <c r="H2079" s="7"/>
      <c r="I2079" s="7"/>
      <c r="J2079" s="7"/>
      <c r="K2079" s="7"/>
    </row>
    <row r="2080" spans="4:11" s="3" customFormat="1" x14ac:dyDescent="0.2">
      <c r="D2080" s="48"/>
      <c r="F2080" s="9"/>
      <c r="G2080" s="9"/>
      <c r="H2080" s="7"/>
      <c r="I2080" s="7"/>
      <c r="J2080" s="7"/>
      <c r="K2080" s="7"/>
    </row>
    <row r="2081" spans="1:11" s="3" customFormat="1" x14ac:dyDescent="0.2">
      <c r="D2081" s="48"/>
      <c r="F2081" s="9"/>
      <c r="G2081" s="9"/>
      <c r="H2081" s="7"/>
      <c r="I2081" s="7"/>
      <c r="J2081" s="7"/>
      <c r="K2081" s="7"/>
    </row>
    <row r="2082" spans="1:11" s="3" customFormat="1" x14ac:dyDescent="0.2">
      <c r="D2082" s="48"/>
      <c r="F2082" s="9"/>
      <c r="G2082" s="9"/>
      <c r="H2082" s="7"/>
      <c r="I2082" s="7"/>
      <c r="J2082" s="7"/>
      <c r="K2082" s="7"/>
    </row>
    <row r="2083" spans="1:11" s="3" customFormat="1" x14ac:dyDescent="0.2">
      <c r="D2083" s="48"/>
      <c r="F2083" s="9"/>
      <c r="G2083" s="9"/>
      <c r="H2083" s="7"/>
      <c r="I2083" s="7"/>
      <c r="J2083" s="7"/>
      <c r="K2083" s="7"/>
    </row>
    <row r="2084" spans="1:11" s="3" customFormat="1" x14ac:dyDescent="0.2">
      <c r="D2084" s="48"/>
      <c r="F2084" s="9"/>
      <c r="G2084" s="9"/>
      <c r="H2084" s="7"/>
      <c r="I2084" s="7"/>
      <c r="J2084" s="7"/>
      <c r="K2084" s="7"/>
    </row>
    <row r="2085" spans="1:11" s="3" customFormat="1" x14ac:dyDescent="0.2">
      <c r="D2085" s="48"/>
      <c r="F2085" s="9"/>
      <c r="G2085" s="9"/>
      <c r="H2085" s="7"/>
      <c r="I2085" s="7"/>
      <c r="J2085" s="7"/>
      <c r="K2085" s="7"/>
    </row>
    <row r="2086" spans="1:11" s="3" customFormat="1" x14ac:dyDescent="0.2">
      <c r="D2086" s="48"/>
      <c r="F2086" s="9"/>
      <c r="G2086" s="9"/>
      <c r="H2086" s="7"/>
      <c r="I2086" s="7"/>
      <c r="J2086" s="7"/>
      <c r="K2086" s="7"/>
    </row>
    <row r="2087" spans="1:11" x14ac:dyDescent="0.2">
      <c r="A2087" s="3"/>
      <c r="B2087" s="3"/>
      <c r="C2087" s="3"/>
      <c r="D2087" s="48"/>
      <c r="E2087" s="3"/>
      <c r="F2087" s="9"/>
      <c r="G2087" s="9"/>
      <c r="H2087" s="7"/>
    </row>
    <row r="2088" spans="1:11" x14ac:dyDescent="0.2">
      <c r="A2088" s="3"/>
      <c r="B2088" s="3"/>
      <c r="C2088" s="3"/>
      <c r="D2088" s="48"/>
      <c r="E2088" s="3"/>
      <c r="F2088" s="9"/>
      <c r="G2088" s="9"/>
      <c r="H2088" s="7"/>
    </row>
    <row r="2089" spans="1:11" x14ac:dyDescent="0.2">
      <c r="A2089" s="3"/>
      <c r="B2089" s="3"/>
      <c r="C2089" s="3"/>
      <c r="D2089" s="48"/>
      <c r="E2089" s="3"/>
      <c r="F2089" s="9"/>
      <c r="G2089" s="9"/>
      <c r="H2089" s="7"/>
    </row>
    <row r="2090" spans="1:11" x14ac:dyDescent="0.2">
      <c r="A2090" s="3"/>
      <c r="B2090" s="3"/>
      <c r="C2090" s="3"/>
      <c r="D2090" s="48"/>
      <c r="E2090" s="3"/>
      <c r="F2090" s="9"/>
      <c r="G2090" s="9"/>
      <c r="H2090" s="7"/>
    </row>
    <row r="2091" spans="1:11" x14ac:dyDescent="0.2">
      <c r="A2091" s="3"/>
      <c r="B2091" s="3"/>
      <c r="C2091" s="3"/>
      <c r="D2091" s="48"/>
      <c r="E2091" s="3"/>
      <c r="F2091" s="9"/>
      <c r="G2091" s="9"/>
      <c r="H2091" s="7"/>
    </row>
    <row r="2092" spans="1:11" x14ac:dyDescent="0.2">
      <c r="A2092" s="3"/>
      <c r="B2092" s="3"/>
      <c r="C2092" s="3"/>
      <c r="D2092" s="48"/>
      <c r="E2092" s="3"/>
      <c r="F2092" s="9"/>
      <c r="G2092" s="9"/>
      <c r="H2092" s="7"/>
    </row>
    <row r="2093" spans="1:11" x14ac:dyDescent="0.2">
      <c r="B2093" s="3"/>
      <c r="C2093" s="3"/>
      <c r="D2093" s="48"/>
      <c r="E2093" s="3"/>
      <c r="F2093" s="9"/>
      <c r="G2093" s="9"/>
      <c r="H2093" s="7"/>
    </row>
    <row r="2094" spans="1:11" x14ac:dyDescent="0.2">
      <c r="B2094" s="3"/>
      <c r="C2094" s="3"/>
      <c r="D2094" s="48"/>
      <c r="E2094" s="3"/>
      <c r="F2094" s="9"/>
      <c r="G2094" s="9"/>
      <c r="H2094" s="7"/>
    </row>
    <row r="2095" spans="1:11" x14ac:dyDescent="0.2">
      <c r="B2095" s="3"/>
      <c r="C2095" s="3"/>
      <c r="D2095" s="48"/>
      <c r="E2095" s="3"/>
      <c r="F2095" s="9"/>
      <c r="G2095" s="9"/>
      <c r="H2095" s="7"/>
    </row>
    <row r="2096" spans="1:11" x14ac:dyDescent="0.2">
      <c r="B2096" s="3"/>
      <c r="C2096" s="3"/>
      <c r="D2096" s="48"/>
      <c r="E2096" s="3"/>
      <c r="F2096" s="9"/>
      <c r="G2096" s="9"/>
      <c r="H2096" s="7"/>
    </row>
    <row r="2097" spans="3:8" x14ac:dyDescent="0.2">
      <c r="C2097" s="3"/>
      <c r="D2097" s="48"/>
      <c r="E2097" s="3"/>
      <c r="F2097" s="9"/>
      <c r="G2097" s="9"/>
      <c r="H2097" s="7"/>
    </row>
    <row r="2098" spans="3:8" x14ac:dyDescent="0.2">
      <c r="C2098" s="3"/>
      <c r="D2098" s="48"/>
      <c r="E2098" s="3"/>
      <c r="F2098" s="9"/>
      <c r="G2098" s="9"/>
      <c r="H2098" s="7"/>
    </row>
    <row r="2099" spans="3:8" x14ac:dyDescent="0.2">
      <c r="C2099" s="3"/>
      <c r="D2099" s="48"/>
      <c r="E2099" s="3"/>
      <c r="F2099" s="9"/>
      <c r="G2099" s="9"/>
      <c r="H2099" s="7"/>
    </row>
    <row r="2100" spans="3:8" x14ac:dyDescent="0.2">
      <c r="C2100" s="3"/>
      <c r="D2100" s="48"/>
      <c r="E2100" s="3"/>
      <c r="F2100" s="9"/>
      <c r="G2100" s="9"/>
      <c r="H2100" s="7"/>
    </row>
    <row r="2101" spans="3:8" x14ac:dyDescent="0.2">
      <c r="C2101" s="3"/>
      <c r="D2101" s="48"/>
      <c r="E2101" s="3"/>
      <c r="F2101" s="9"/>
      <c r="G2101" s="9"/>
      <c r="H2101" s="7"/>
    </row>
    <row r="2102" spans="3:8" x14ac:dyDescent="0.2">
      <c r="C2102" s="3"/>
      <c r="D2102" s="48"/>
      <c r="E2102" s="3"/>
      <c r="F2102" s="9"/>
      <c r="G2102" s="9"/>
      <c r="H2102" s="7"/>
    </row>
    <row r="2103" spans="3:8" x14ac:dyDescent="0.2">
      <c r="C2103" s="3"/>
      <c r="D2103" s="48"/>
      <c r="E2103" s="3"/>
      <c r="F2103" s="9"/>
      <c r="G2103" s="9"/>
      <c r="H2103" s="7"/>
    </row>
    <row r="2104" spans="3:8" x14ac:dyDescent="0.2">
      <c r="C2104" s="3"/>
      <c r="D2104" s="48"/>
      <c r="E2104" s="3"/>
      <c r="F2104" s="9"/>
      <c r="G2104" s="9"/>
      <c r="H2104" s="7"/>
    </row>
    <row r="2105" spans="3:8" x14ac:dyDescent="0.2">
      <c r="C2105" s="3"/>
      <c r="D2105" s="48"/>
      <c r="E2105" s="3"/>
      <c r="F2105" s="9"/>
      <c r="G2105" s="9"/>
      <c r="H2105" s="7"/>
    </row>
    <row r="2106" spans="3:8" x14ac:dyDescent="0.2">
      <c r="C2106" s="3"/>
      <c r="D2106" s="48"/>
      <c r="E2106" s="3"/>
      <c r="F2106" s="9"/>
      <c r="G2106" s="9"/>
      <c r="H2106" s="7"/>
    </row>
  </sheetData>
  <sheetProtection algorithmName="SHA-512" hashValue="3lzLNCkRMpJbNMiyV8iuTLSqGfm2+zEA07JvjmxDmJ/6AlS3Hhg1xzj8SR4c/AnLFMvIrEP1rU3F2cn2paxmLQ==" saltValue="Ew9+sECpEu/mEtdKDZ3qcA==" spinCount="100000" sheet="1" objects="1" scenarios="1"/>
  <mergeCells count="43">
    <mergeCell ref="I12:J12"/>
    <mergeCell ref="K12:K13"/>
    <mergeCell ref="A12:A13"/>
    <mergeCell ref="B12:B13"/>
    <mergeCell ref="C12:C13"/>
    <mergeCell ref="D12:D13"/>
    <mergeCell ref="E12:E13"/>
    <mergeCell ref="F12:G12"/>
    <mergeCell ref="I6:J7"/>
    <mergeCell ref="A1:H2"/>
    <mergeCell ref="I1:K2"/>
    <mergeCell ref="A3:H3"/>
    <mergeCell ref="A4:H4"/>
    <mergeCell ref="I4:J4"/>
    <mergeCell ref="A7:H7"/>
    <mergeCell ref="K6:K7"/>
    <mergeCell ref="C1467:H1467"/>
    <mergeCell ref="C1247:H1247"/>
    <mergeCell ref="A5:H5"/>
    <mergeCell ref="A6:H6"/>
    <mergeCell ref="A8:H8"/>
    <mergeCell ref="H12:H13"/>
    <mergeCell ref="C14:H14"/>
    <mergeCell ref="C250:H250"/>
    <mergeCell ref="C547:H547"/>
    <mergeCell ref="C772:H772"/>
    <mergeCell ref="C966:H966"/>
    <mergeCell ref="B1532:B1538"/>
    <mergeCell ref="A9:K9"/>
    <mergeCell ref="A10:B10"/>
    <mergeCell ref="C10:F10"/>
    <mergeCell ref="H10:K10"/>
    <mergeCell ref="A11:B11"/>
    <mergeCell ref="C11:F11"/>
    <mergeCell ref="H11:K11"/>
    <mergeCell ref="D1532:D1538"/>
    <mergeCell ref="E1532:E1538"/>
    <mergeCell ref="F1532:F1538"/>
    <mergeCell ref="G1532:G1538"/>
    <mergeCell ref="H1532:H1538"/>
    <mergeCell ref="I1532:I1538"/>
    <mergeCell ref="J1532:J1538"/>
    <mergeCell ref="K1532:K1538"/>
  </mergeCells>
  <hyperlinks>
    <hyperlink ref="C176" display="Derivação saída eletrodutos p/Canaleta de Alumínio de 73x25mm"/>
    <hyperlink ref="D226"/>
    <hyperlink ref="C226" display="Cabo de cobre unipolar #2,5mm² flexível HF (Não Halogenado), 70°C  450/750V AFUMEX, AFITOX ou similar "/>
    <hyperlink ref="C231" display="Tampa para eletrocalha 50mm"/>
    <hyperlink ref="C168" display="Derivação saída eletrodutos p/Canaleta de Alumínio de 73x25mm"/>
    <hyperlink ref="G106"/>
    <hyperlink ref="D108"/>
    <hyperlink ref="C108" display="Tampa para eletrocalha 50mm"/>
    <hyperlink ref="C106" display="Eletroduto de Ferro Falvanizado Leve:"/>
    <hyperlink ref="D110"/>
    <hyperlink ref="C110" display="Condulete alumínio ø 1&quot; c/tampa"/>
    <hyperlink ref="D95"/>
    <hyperlink ref="C95" display="          - tomada 2P+T c/ universal"/>
    <hyperlink ref="D111"/>
    <hyperlink ref="C111" display="          - tomada 1xP+T 20A/250V NBR 14136 (AZUL) "/>
    <hyperlink ref="D107"/>
    <hyperlink ref="C107" display="          - ø 20mm. 3/4&quot;"/>
    <hyperlink ref="D112"/>
    <hyperlink ref="C112" display="Espelho de PVC 4x2&quot; (100x50mm) ou de Alumínio p/condulete com:"/>
    <hyperlink ref="D113"/>
    <hyperlink ref="C113" display="Vergalhão roca total 1/4&quot;"/>
    <hyperlink ref="D114"/>
    <hyperlink ref="C114" display="Vergalhão roca total 1/4&quot;"/>
    <hyperlink ref="D115"/>
    <hyperlink ref="C115" display="Vergalhão roca total 1/4&quot;"/>
    <hyperlink ref="D123"/>
    <hyperlink ref="D121"/>
    <hyperlink ref="C121" display="Vergalhão rosca total 1/4&quot; p/fixação perfilado 38x38mm (1,5)"/>
    <hyperlink ref="C123" display="          - tomada 2P+T c/ universal"/>
    <hyperlink ref="D116"/>
    <hyperlink ref="C119" display="Emendas &quot;T&quot; ou  &quot;X&quot;  para perfilado 38x38mm  "/>
    <hyperlink ref="C117" display="Fixação Lateral 4 furos p/perfilado 38x38mm"/>
    <hyperlink ref="C118" display="Emendas Internas (&quot;I&quot;, &quot;L&quot;) para perfilado 38x38mm  "/>
    <hyperlink ref="C116" display="Perfilado perfurado 38x38mm "/>
    <hyperlink ref="D118"/>
    <hyperlink ref="D120"/>
    <hyperlink ref="C120" display="Vergalhão roca total 1/4&quot;"/>
    <hyperlink ref="D119"/>
    <hyperlink ref="D117"/>
    <hyperlink ref="D124"/>
    <hyperlink ref="D125"/>
    <hyperlink ref="C126" display="Espelho de pvc 4x2&quot; (100x50mm) com:"/>
    <hyperlink ref="D126"/>
    <hyperlink ref="D128"/>
    <hyperlink ref="D136"/>
    <hyperlink ref="D137"/>
    <hyperlink ref="C137" display="          - tomada 2P+T c/ universal"/>
    <hyperlink ref="C136" display="          - tomada 2P+T c/ universal"/>
    <hyperlink ref="D129"/>
    <hyperlink ref="C129" display="Tampa para eletrocalha 50mm"/>
    <hyperlink ref="D135"/>
    <hyperlink ref="C135" display="Vergalhão roca total 1/4&quot;"/>
    <hyperlink ref="D159"/>
    <hyperlink ref="C159" display="Espelho de PVC 4x2&quot; (100x50mm) ou de Alumínio p/condulete com:"/>
    <hyperlink ref="D160"/>
    <hyperlink ref="C160" display="Vergalhão roca total 1/4&quot;"/>
    <hyperlink ref="D161"/>
    <hyperlink ref="C161" display="Vergalhão roca total 1/4&quot;"/>
    <hyperlink ref="D165"/>
    <hyperlink ref="C165" display="Suporte suspensão para eletrocalha 50x50mm "/>
    <hyperlink ref="D139"/>
    <hyperlink ref="C139" display="Tampa para eletrocalha 50mm"/>
    <hyperlink ref="G140"/>
    <hyperlink ref="D142"/>
    <hyperlink ref="C142" display="Tampa para eletrocalha 50mm"/>
    <hyperlink ref="C140" display="Eletroduto de Ferro Falvanizado Leve:"/>
    <hyperlink ref="D144"/>
    <hyperlink ref="C144" display="Condulete alumínio ø 1&quot; c/tampa"/>
    <hyperlink ref="D141"/>
    <hyperlink ref="C141" display="          - ø 20mm. 3/4&quot;"/>
    <hyperlink ref="D145"/>
    <hyperlink ref="C145" display="Suporte suspensão para eletrocalha 50x50mm "/>
    <hyperlink ref="C146" display="Espelho de pvc 4x2&quot; (100x50mm) com:"/>
    <hyperlink ref="D146"/>
    <hyperlink ref="C206" display="Suporte suspensão para eletrocalha 50x50mm "/>
    <hyperlink ref="D207"/>
    <hyperlink ref="C207" display="Condulete alumínio ø 1&quot; c/tampa"/>
    <hyperlink ref="D247"/>
    <hyperlink ref="C247" display="          - tomada 2P+T c/ universal"/>
    <hyperlink ref="C429" display="Derivação saída eletrodutos p/Canaleta de Alumínio de 73x25mm"/>
    <hyperlink ref="C420" display="Derivação saída eletrodutos p/Canaleta de Alumínio de 73x25mm"/>
    <hyperlink ref="G360"/>
    <hyperlink ref="D362"/>
    <hyperlink ref="C362" display="Tampa para eletrocalha 50mm"/>
    <hyperlink ref="C360" display="Eletroduto de Ferro Falvanizado Leve:"/>
    <hyperlink ref="D365"/>
    <hyperlink ref="C365" display="Condulete alumínio ø 1&quot; c/tampa"/>
    <hyperlink ref="D349"/>
    <hyperlink ref="C349" display="          - tomada 2P+T c/ universal"/>
    <hyperlink ref="D366"/>
    <hyperlink ref="C366" display="          - tomada 1xP+T 20A/250V NBR 14136 (AZUL) "/>
    <hyperlink ref="D361"/>
    <hyperlink ref="C361" display="          - ø 20mm. 3/4&quot;"/>
    <hyperlink ref="D367"/>
    <hyperlink ref="C367" display="Espelho de PVC 4x2&quot; (100x50mm) ou de Alumínio p/condulete com:"/>
    <hyperlink ref="D368"/>
    <hyperlink ref="C368" display="Vergalhão roca total 1/4&quot;"/>
    <hyperlink ref="D369"/>
    <hyperlink ref="C369" display="Vergalhão roca total 1/4&quot;"/>
    <hyperlink ref="C370" display="Espelho de pvc 4x2&quot; (100x50mm) com:"/>
    <hyperlink ref="D370"/>
    <hyperlink ref="D372"/>
    <hyperlink ref="D380"/>
    <hyperlink ref="D381"/>
    <hyperlink ref="C381" display="          - tomada 2P+T c/ universal"/>
    <hyperlink ref="C380" display="          - tomada 2P+T c/ universal"/>
    <hyperlink ref="D379"/>
    <hyperlink ref="C379" display="Vergalhão roca total 1/4&quot;"/>
    <hyperlink ref="D401"/>
    <hyperlink ref="C401" display="Espelho de PVC 4x2&quot; (100x50mm) ou de Alumínio p/condulete com:"/>
    <hyperlink ref="D402"/>
    <hyperlink ref="C402" display="Vergalhão roca total 1/4&quot;"/>
    <hyperlink ref="D403"/>
    <hyperlink ref="C403" display="Vergalhão roca total 1/4&quot;"/>
    <hyperlink ref="D404"/>
    <hyperlink ref="C404" display="Vergalhão roca total 1/4&quot;"/>
    <hyperlink ref="G409"/>
    <hyperlink ref="C409" display="Eletroduto de Ferro Falvanizado Leve:"/>
    <hyperlink ref="D410"/>
    <hyperlink ref="C410" display="          - ø 20mm. 3/4&quot;"/>
    <hyperlink ref="G423"/>
    <hyperlink ref="C423" display="Eletroduto de Ferro Falvanizado Leve:"/>
    <hyperlink ref="D424"/>
    <hyperlink ref="C424" display="          - ø 20mm. 3/4&quot;"/>
    <hyperlink ref="C432" display="Espelho de pvc 4x2&quot; (100x50mm) com:"/>
    <hyperlink ref="D432"/>
    <hyperlink ref="D448"/>
    <hyperlink ref="D449"/>
    <hyperlink ref="D450"/>
    <hyperlink ref="C450" display="Suporte suspensão para eletrocalha 100x100mm "/>
    <hyperlink ref="C448" display="TE horizontal p/ eletrocalha 50x50mm "/>
    <hyperlink ref="C449" display="TE horizontal p/ eletrocalha 50x50mm "/>
    <hyperlink ref="C451" display="          - tomada 2P+T c/ universal"/>
    <hyperlink ref="D451"/>
    <hyperlink ref="C454" display="          - tomada 2P+T c/ universal"/>
    <hyperlink ref="D454"/>
    <hyperlink ref="D458"/>
    <hyperlink ref="D457"/>
    <hyperlink ref="C457" display="Vergalhão rosca total 1/4&quot; p/fixação de eletrocalha (1,5)"/>
    <hyperlink ref="C458" display="          - tomada 2P+T c/ universal"/>
    <hyperlink ref="D456"/>
    <hyperlink ref="C456" display="Vergalhão roca total 1/4&quot;"/>
    <hyperlink ref="C453" display="TE horizontal p/eletrocalha 100x50mm "/>
    <hyperlink ref="D452"/>
    <hyperlink ref="C452" display="Curva Vertical descida p/ eletrocalha 100x50mm"/>
    <hyperlink ref="D453"/>
    <hyperlink ref="C455" display="          - tomada 2P+T c/ universal"/>
    <hyperlink ref="D455"/>
    <hyperlink ref="G459"/>
    <hyperlink ref="D460"/>
    <hyperlink ref="C460" display="Tampa para eletrocalha 50mm"/>
    <hyperlink ref="C459" display="Eletroduto de Ferro Falvanizado Leve:"/>
    <hyperlink ref="D461"/>
    <hyperlink ref="C461" display="Condulete alumínio ø 1&quot; c/tampa"/>
    <hyperlink ref="C489" display="Espelho de pvc 4x2&quot; (100x50mm) com:"/>
    <hyperlink ref="D489"/>
    <hyperlink ref="D501"/>
    <hyperlink ref="C501" display="Cabo de cobre unipolar #2,5mm² flexível HF (Não Halogenado), 70°C  450/750V AFUMEX, AFITOX ou similar "/>
    <hyperlink ref="C506" display="Tampa para eletrocalha 50mm"/>
    <hyperlink ref="D383"/>
    <hyperlink ref="C383" display="Tampa para eletrocalha 50mm"/>
    <hyperlink ref="G384"/>
    <hyperlink ref="D386"/>
    <hyperlink ref="C386" display="Tampa para eletrocalha 50mm"/>
    <hyperlink ref="C384" display="Eletroduto de Ferro Falvanizado Leve:"/>
    <hyperlink ref="D388"/>
    <hyperlink ref="C388" display="Condulete alumínio ø 1&quot; c/tampa"/>
    <hyperlink ref="D385"/>
    <hyperlink ref="C385" display="          - ø 20mm. 3/4&quot;"/>
    <hyperlink ref="D389"/>
    <hyperlink ref="C389" display="Suporte suspensão para eletrocalha 50x50mm "/>
    <hyperlink ref="C390" display="Espelho de pvc 4x2&quot; (100x50mm) com:"/>
    <hyperlink ref="D390"/>
    <hyperlink ref="C707" display="Derivação saída eletrodutos p/Canaleta de Alumínio de 73x25mm"/>
    <hyperlink ref="G658"/>
    <hyperlink ref="D660"/>
    <hyperlink ref="C660" display="Tampa para eletrocalha 50mm"/>
    <hyperlink ref="C658" display="Eletroduto de Ferro Falvanizado Leve:"/>
    <hyperlink ref="D663"/>
    <hyperlink ref="C663" display="Condulete alumínio ø 1&quot; c/tampa"/>
    <hyperlink ref="D647"/>
    <hyperlink ref="C647" display="          - tomada 2P+T c/ universal"/>
    <hyperlink ref="D664"/>
    <hyperlink ref="C664" display="          - tomada 1xP+T 20A/250V NBR 14136 (AZUL) "/>
    <hyperlink ref="D659"/>
    <hyperlink ref="C659" display="          - ø 20mm. 3/4&quot;"/>
    <hyperlink ref="D665"/>
    <hyperlink ref="C665" display="Espelho de PVC 4x2&quot; (100x50mm) ou de Alumínio p/condulete com:"/>
    <hyperlink ref="D666"/>
    <hyperlink ref="C666" display="Vergalhão roca total 1/4&quot;"/>
    <hyperlink ref="D667"/>
    <hyperlink ref="C667" display="Vergalhão roca total 1/4&quot;"/>
    <hyperlink ref="C668" display="Espelho de pvc 4x2&quot; (100x50mm) com:"/>
    <hyperlink ref="D668"/>
    <hyperlink ref="D670"/>
    <hyperlink ref="D679"/>
    <hyperlink ref="D680"/>
    <hyperlink ref="C680" display="          - tomada 2P+T c/ universal"/>
    <hyperlink ref="C679" display="          - tomada 2P+T c/ universal"/>
    <hyperlink ref="D671"/>
    <hyperlink ref="C671" display="Tampa para eletrocalha 50mm"/>
    <hyperlink ref="D678"/>
    <hyperlink ref="C678" display="Vergalhão roca total 1/4&quot;"/>
    <hyperlink ref="D700"/>
    <hyperlink ref="C700" display="TE horizontal p/ eletrocalha 50x50mm "/>
    <hyperlink ref="D704"/>
    <hyperlink ref="C704" display="Suporte suspensão para eletrocalha 50x50mm "/>
    <hyperlink ref="D733"/>
    <hyperlink ref="C733" display="Cabo de cobre unipolar #2,5mm² flexível HF (Não Halogenado), 70°C  450/750V AFUMEX, AFITOX ou similar "/>
    <hyperlink ref="C738" display="Tampa para eletrocalha 50mm"/>
    <hyperlink ref="D682"/>
    <hyperlink ref="C682" display="Tampa para eletrocalha 50mm"/>
    <hyperlink ref="G683"/>
    <hyperlink ref="D685"/>
    <hyperlink ref="C685" display="Tampa para eletrocalha 50mm"/>
    <hyperlink ref="C683" display="Eletroduto de Ferro Falvanizado Leve:"/>
    <hyperlink ref="D687"/>
    <hyperlink ref="C687" display="Condulete alumínio ø 1&quot; c/tampa"/>
    <hyperlink ref="D684"/>
    <hyperlink ref="C684" display="          - ø 20mm. 3/4&quot;"/>
    <hyperlink ref="D688"/>
    <hyperlink ref="C688" display="Suporte suspensão para eletrocalha 50x50mm "/>
    <hyperlink ref="C689" display="Espelho de pvc 4x2&quot; (100x50mm) com:"/>
    <hyperlink ref="D689"/>
    <hyperlink ref="C926" display="Derivação saída eletrodutos p/Canaleta de Alumínio de 73x25mm"/>
    <hyperlink ref="G879"/>
    <hyperlink ref="D881"/>
    <hyperlink ref="C881" display="Tampa para eletrocalha 50mm"/>
    <hyperlink ref="C879" display="Eletroduto de Ferro Falvanizado Leve:"/>
    <hyperlink ref="D884"/>
    <hyperlink ref="C884" display="Condulete alumínio ø 1&quot; c/tampa"/>
    <hyperlink ref="D885"/>
    <hyperlink ref="C885" display="          - tomada 1xP+T 20A/250V NBR 14136 (AZUL) "/>
    <hyperlink ref="D880"/>
    <hyperlink ref="C880" display="          - ø 20mm. 3/4&quot;"/>
    <hyperlink ref="D886"/>
    <hyperlink ref="C886" display="Espelho de PVC 4x2&quot; (100x50mm) ou de Alumínio p/condulete com:"/>
    <hyperlink ref="D887"/>
    <hyperlink ref="C887" display="Vergalhão roca total 1/4&quot;"/>
    <hyperlink ref="D888"/>
    <hyperlink ref="C888" display="Vergalhão roca total 1/4&quot;"/>
    <hyperlink ref="C889" display="Espelho de pvc 4x2&quot; (100x50mm) com:"/>
    <hyperlink ref="D889"/>
    <hyperlink ref="D891"/>
    <hyperlink ref="D898"/>
    <hyperlink ref="D899"/>
    <hyperlink ref="C899" display="          - tomada 2P+T c/ universal"/>
    <hyperlink ref="C898" display="          - tomada 2P+T c/ universal"/>
    <hyperlink ref="D897"/>
    <hyperlink ref="C897" display="Vergalhão roca total 1/4&quot;"/>
    <hyperlink ref="D919"/>
    <hyperlink ref="C919" display="TE horizontal p/ eletrocalha 50x50mm "/>
    <hyperlink ref="D923"/>
    <hyperlink ref="C923" display="Suporte suspensão para eletrocalha 50x50mm "/>
    <hyperlink ref="D901"/>
    <hyperlink ref="C901" display="Tampa para eletrocalha 50mm"/>
    <hyperlink ref="G902"/>
    <hyperlink ref="D904"/>
    <hyperlink ref="C904" display="Tampa para eletrocalha 50mm"/>
    <hyperlink ref="C902" display="Eletroduto de Ferro Falvanizado Leve:"/>
    <hyperlink ref="D906"/>
    <hyperlink ref="C906" display="Condulete alumínio ø 1&quot; c/tampa"/>
    <hyperlink ref="D903"/>
    <hyperlink ref="C903" display="          - ø 20mm. 3/4&quot;"/>
    <hyperlink ref="D907"/>
    <hyperlink ref="C907" display="Suporte suspensão para eletrocalha 50x50mm "/>
    <hyperlink ref="C908" display="Espelho de pvc 4x2&quot; (100x50mm) com:"/>
    <hyperlink ref="D908"/>
    <hyperlink ref="D868"/>
    <hyperlink ref="C868" display="          - tomada 2P+T c/ universal"/>
    <hyperlink ref="D1121"/>
    <hyperlink ref="D1096"/>
    <hyperlink ref="D1119"/>
    <hyperlink ref="C1119" display="Vergalhão rosca total 1/4&quot; p/fixação perfilado 38x38mm (1,5)"/>
    <hyperlink ref="C1096" display="          - tomada 2xP+T 20A/250V NBR 14136 (AZUL) "/>
    <hyperlink ref="C1121" display="          - tomada 2P+T c/ universal"/>
    <hyperlink ref="D1114"/>
    <hyperlink ref="C1117" display="Emendas &quot;T&quot; ou  &quot;X&quot;  para perfilado 38x38mm  "/>
    <hyperlink ref="C1115" display="Fixação Lateral 4 furos p/perfilado 38x38mm"/>
    <hyperlink ref="C1116" display="Emendas Internas (&quot;I&quot;, &quot;L&quot;) para perfilado 38x38mm  "/>
    <hyperlink ref="C1114" display="Perfilado perfurado 38x38mm "/>
    <hyperlink ref="D1103"/>
    <hyperlink ref="D1104"/>
    <hyperlink ref="D1105"/>
    <hyperlink ref="C1105" display="Suporte suspensão para eletrocalha 100x100mm "/>
    <hyperlink ref="C1103" display="TE horizontal p/ eletrocalha 50x50mm "/>
    <hyperlink ref="C1104" display="TE horizontal p/ eletrocalha 50x50mm "/>
    <hyperlink ref="D1086"/>
    <hyperlink ref="C1086" display="Tampa para eletrocalha 50mm"/>
    <hyperlink ref="D1207"/>
    <hyperlink ref="C1207" display="Tampa para eletrocalha 50mm"/>
    <hyperlink ref="D1152"/>
    <hyperlink ref="D1171"/>
    <hyperlink ref="D1172"/>
    <hyperlink ref="C1172" display="TE horizontal p/ eletrocalha 50x50mm "/>
    <hyperlink ref="C1171" display="          - tomada 2P+T c/ universal"/>
    <hyperlink ref="C1175" display="Suporte suspensão para eletrocalha 50x50mm "/>
    <hyperlink ref="C1186" display="Eletrocalha perfurada 50x50mm "/>
    <hyperlink ref="D1222"/>
    <hyperlink ref="C1222" display="Tampa para eletrocalha 50mm"/>
    <hyperlink ref="D1159"/>
    <hyperlink ref="D1084"/>
    <hyperlink ref="D1083"/>
    <hyperlink ref="C1083" display="Espelho de pvc 4x2&quot; (100x50mm) com:"/>
    <hyperlink ref="C1084" display="Vergalhão roca total 1/4&quot;"/>
    <hyperlink ref="D1099"/>
    <hyperlink ref="C1099" display="Eletrocalha perfurada 50x50mm "/>
    <hyperlink ref="D1085"/>
    <hyperlink ref="C1085" display="Parafusos, porcas e arruelas para perfilados/eletrocalha"/>
    <hyperlink ref="D1082"/>
    <hyperlink ref="C1082" display="TE horizontal p/ eletrocalha 50x50mm "/>
    <hyperlink ref="D1116"/>
    <hyperlink ref="G1212"/>
    <hyperlink ref="C1212" display="INSTALAÇÕES ALARME E CFTV"/>
    <hyperlink ref="G1186"/>
    <hyperlink ref="C1185" display="Parafusos, porcas e arruelas para perfilados/eletrocalha"/>
    <hyperlink ref="C1203" display="Suporte suspensão para eletrocalha 50x50mm "/>
    <hyperlink ref="D1118"/>
    <hyperlink ref="D1157"/>
    <hyperlink ref="C1157" display="Derivação saída eletrodutos p/Canaleta de Alumínio de 73x25mm"/>
    <hyperlink ref="D1209"/>
    <hyperlink ref="C1209" display="Centelhador tripolar 230-5 A/5 kA"/>
    <hyperlink ref="G1213"/>
    <hyperlink ref="C1213" display="Eletrocalha perfurada 50x50mm "/>
    <hyperlink ref="C1211" display="SUBTOTAL TELEFÔNICO:"/>
    <hyperlink ref="G1126"/>
    <hyperlink ref="D1150"/>
    <hyperlink ref="C1150" display="TE horizontal p/ eletrocalha 50x50mm "/>
    <hyperlink ref="C1126" display="Eletrocalha perfurada 50x50mm "/>
    <hyperlink ref="C1129" display="SUBTOTAL ELÉTRICO:"/>
    <hyperlink ref="G1130"/>
    <hyperlink ref="C1130" display="Espelho de pvc 4x2&quot; (100x50mm) com:"/>
    <hyperlink ref="D1127"/>
    <hyperlink ref="C1166" display="Espelho de pvc 4x2&quot; (100x50mm) com:"/>
    <hyperlink ref="G1131"/>
    <hyperlink ref="C1131" display="INSTALAÇÕES ELÉTRICAS"/>
    <hyperlink ref="C1152" display="Suporte suspensão para eletrocalha 50x50mm "/>
    <hyperlink ref="C1164" display="Suporte Ref. DT.66844.10 p/tres blocos com, UM bloco c/RJ.45 Cat.5e Ref. DT.99530.00, mais dois blocos cegos Ref. DT 99430.00 ou similar."/>
    <hyperlink ref="C1236" display="SUBTOTAL ALARME/CFTV"/>
    <hyperlink ref="C1159" display="Caixa derivação 100x100mm tipo X  p/Canaleta de Alumínio de 73x25mm"/>
    <hyperlink ref="D1158"/>
    <hyperlink ref="C1174" display="TE horizontal p/ eletrocalha 50x50mm "/>
    <hyperlink ref="D1154"/>
    <hyperlink ref="C1118" display="Vergalhão roca total 1/4&quot;"/>
    <hyperlink ref="C1223" display="Eletrocalha perfurada 50x50mm "/>
    <hyperlink ref="G1160"/>
    <hyperlink ref="D1164"/>
    <hyperlink ref="D1124"/>
    <hyperlink ref="D1169"/>
    <hyperlink ref="C1169" display="          - tomada 2P+T c/ universal"/>
    <hyperlink ref="D1087"/>
    <hyperlink ref="D1088"/>
    <hyperlink ref="C1087" display="TE horizontal p/ eletrocalha 50x50mm "/>
    <hyperlink ref="D1101"/>
    <hyperlink ref="C1208" display="TE horizontal p/ eletrocalha 50x50mm "/>
    <hyperlink ref="D1166"/>
    <hyperlink ref="D1203"/>
    <hyperlink ref="D1223"/>
    <hyperlink ref="D1117"/>
    <hyperlink ref="D1125"/>
    <hyperlink ref="C1125" display="          - tomada 2P+T c/ universal"/>
    <hyperlink ref="D1100"/>
    <hyperlink ref="D1115"/>
    <hyperlink ref="D1093"/>
    <hyperlink ref="C1093" display="Vergalhão roca total 1/4&quot;"/>
    <hyperlink ref="C1088" display="Condulete alumínio ø 1&quot; c/tampa"/>
    <hyperlink ref="D1102"/>
    <hyperlink ref="C1101" display="          - ø 20mm. 3/4&quot;"/>
    <hyperlink ref="C1102" display="Tampa para eletrocalha 50mm"/>
    <hyperlink ref="D1156"/>
    <hyperlink ref="C1156" display="Espelho de pvc 4x2&quot; (100x50mm) com:"/>
    <hyperlink ref="D1079"/>
    <hyperlink ref="D1165"/>
    <hyperlink ref="C1165" display="Suporte Ref. DT.66844.10 p/tres blocos com, DOIS blocos c/RJ.45 Cat.5e Ref. DT.99530.00, mais um bloco cego Ref. DT 99430.00 ou similar."/>
    <hyperlink ref="C1160" display="PONTOS PARA A TRANSMISSÃO DE DADOS:"/>
    <hyperlink ref="D1098"/>
    <hyperlink ref="C1098" display="Suporte Dutotec  Ref. DT.66844.10 p/tres blocos com, DUAS tomadas tipo bloco NBR.20A Ref. DT.99230.00 (AZUL), mais um bloco cego Ref. DT 99430.00 ou similar."/>
    <hyperlink ref="C1100" display="Eletroduto de Ferro Falvanizado Leve:"/>
    <hyperlink ref="D1128"/>
    <hyperlink ref="C1128" display="Suporte suspensão para eletrocalha 50x50mm "/>
    <hyperlink ref="C1081" display="Tampa para eletrocalha 50mm"/>
    <hyperlink ref="G1081"/>
    <hyperlink ref="D1097"/>
    <hyperlink ref="C1097" display="Suporte Dutotec  Ref. DT.66844.10 p/tres blocos com, UMA tomada tipo bloco NBR.20A Ref. DT.99230.00 (AZUL), mais dois blocos cegos Ref. DT 99430.00 ou similar."/>
    <hyperlink ref="C1127" display="TE horizontal p/ eletrocalha 50x50mm "/>
    <hyperlink ref="D1080"/>
    <hyperlink ref="C1080" display="Parafusos, porcas e arruelas para perfilados/eletrocalha"/>
    <hyperlink ref="D1078"/>
    <hyperlink ref="C1078" display="Cabo unipolar #2,5mm² flexível HF (Não Halogenado), 70°C  450/750V AFUMEX, AFITOX ou similar "/>
    <hyperlink ref="C1079" display="Cabo unipolar #4,0mm² flexível HF (Não Halogenado), 70°C  450/750V AFUMEX, AFITOX ou similar "/>
    <hyperlink ref="C1158" display="TE horizontal p/ eletrocalha 50x50mm "/>
    <hyperlink ref="D1174"/>
    <hyperlink ref="D1175"/>
    <hyperlink ref="D1208"/>
    <hyperlink ref="D1075"/>
    <hyperlink ref="C1075" display="Suporte suspensão para eletrocalha 50x50mm "/>
    <hyperlink ref="C1178" display="Certificação pontos lógicos Cat.5  com relatório"/>
    <hyperlink ref="D1178"/>
    <hyperlink ref="D1200"/>
    <hyperlink ref="C1200" display="          - tomada 2P+T c/ universal"/>
    <hyperlink ref="D1095"/>
    <hyperlink ref="C1095" display="          - tomada 1xP+T 20A/250V NBR 14136 (AZUL) "/>
    <hyperlink ref="C1154" display="          - tomada 2P+T c/ universal"/>
    <hyperlink ref="D1205"/>
    <hyperlink ref="C1205" display="TE horizontal p/ eletrocalha 50x50mm "/>
    <hyperlink ref="D1206"/>
    <hyperlink ref="C1206" display="TE horizontal p/ eletrocalha 50x50mm "/>
    <hyperlink ref="C1106" display="          - tomada 2P+T c/ universal"/>
    <hyperlink ref="D1106"/>
    <hyperlink ref="C1109" display="          - tomada 2P+T c/ universal"/>
    <hyperlink ref="D1109"/>
    <hyperlink ref="C1204" display="Suporte suspensão para eletrocalha 50x50mm "/>
    <hyperlink ref="D1204"/>
    <hyperlink ref="C1124" display="          - tomada 2P+T c/ universal"/>
    <hyperlink ref="D1136"/>
    <hyperlink ref="C1136" display="          - tomada 2P+T c/ universal"/>
    <hyperlink ref="D1113"/>
    <hyperlink ref="D1112"/>
    <hyperlink ref="C1112" display="Vergalhão rosca total 1/4&quot; p/fixação de eletrocalha (1,5)"/>
    <hyperlink ref="C1113" display="          - tomada 2P+T c/ universal"/>
    <hyperlink ref="D1111"/>
    <hyperlink ref="C1111" display="Vergalhão roca total 1/4&quot;"/>
    <hyperlink ref="D1122"/>
    <hyperlink ref="C1244" display="Vergalhão roca total 1/4&quot;"/>
    <hyperlink ref="G1237"/>
    <hyperlink ref="C1237" display="Tampa para eletrocalha 50mm"/>
    <hyperlink ref="C1239" display="Vergalhão roca total 1/4&quot;"/>
    <hyperlink ref="C1245" display="Parafusos, porcas e arruelas para perfilados/eletrocalha"/>
    <hyperlink ref="D1239"/>
    <hyperlink ref="D1094"/>
    <hyperlink ref="C1094" display="Vergalhão roca total 1/4&quot;"/>
    <hyperlink ref="C1108" display="TE horizontal p/eletrocalha 100x50mm "/>
    <hyperlink ref="D1107"/>
    <hyperlink ref="C1107" display="Curva Vertical descida p/ eletrocalha 100x50mm"/>
    <hyperlink ref="D1108"/>
    <hyperlink ref="D1123"/>
    <hyperlink ref="C1110" display="          - tomada 2P+T c/ universal"/>
    <hyperlink ref="D1110"/>
    <hyperlink ref="D1133"/>
    <hyperlink ref="D1132"/>
    <hyperlink ref="C1132" display="Cabo unipolar #2,5mm² flexível HF (Não Halogenado), 70°C  450/750V AFUMEX, AFITOX ou similar "/>
    <hyperlink ref="C1133" display="Cabo unipolar #4,0mm² flexível HF (Não Halogenado), 70°C  450/750V AFUMEX, AFITOX ou similar "/>
    <hyperlink ref="D1141"/>
    <hyperlink ref="C1141" display="Suporte suspensão para eletrocalha 50x50mm "/>
    <hyperlink ref="D1143"/>
    <hyperlink ref="C1143" display="Parafusos, porcas e arruelas para perfilados/eletrocalha"/>
    <hyperlink ref="D1146"/>
    <hyperlink ref="C1146" display="Eletroduto de PVC rigido diametro 25mm (1&quot;)"/>
    <hyperlink ref="D1144"/>
    <hyperlink ref="C1145" display="Tampa para eletrocalha 50mm"/>
    <hyperlink ref="C1144" display="Eletroduto de Ferro Falvanizado Leve:"/>
    <hyperlink ref="D1147"/>
    <hyperlink ref="C1147" display="          - tomada 2P+T c/ universal"/>
    <hyperlink ref="D1148"/>
    <hyperlink ref="C1148" display="Condulete alumínio ø 1&quot; c/tampa"/>
    <hyperlink ref="D1151"/>
    <hyperlink ref="C1151" display="Suporte suspensão para eletrocalha 50x50mm "/>
    <hyperlink ref="D1153"/>
    <hyperlink ref="C1153" display="Suporte suspensão para eletrocalha 50x50mm "/>
    <hyperlink ref="D1155"/>
    <hyperlink ref="C1155" display="          - tomada 2P+T c/ universal"/>
    <hyperlink ref="G1161"/>
    <hyperlink ref="D1162"/>
    <hyperlink ref="C1162" display="Tampa para eletrocalha 50mm"/>
    <hyperlink ref="C1161" display="Eletroduto de Ferro Falvanizado Leve:"/>
    <hyperlink ref="D1163"/>
    <hyperlink ref="C1163" display="Condulete alumínio ø 1&quot; c/tampa"/>
    <hyperlink ref="G1187"/>
    <hyperlink ref="D1188"/>
    <hyperlink ref="D1189"/>
    <hyperlink ref="C1189" display="Suporte suspensão para eletrocalha 50x50mm "/>
    <hyperlink ref="C1188" display="Tampa para eletrocalha 50mm"/>
    <hyperlink ref="C1187" display="Eletroduto de Ferro Falvanizado Leve:"/>
    <hyperlink ref="D1190"/>
    <hyperlink ref="D1191"/>
    <hyperlink ref="C1191" display="          - tomada 2P+T c/ universal"/>
    <hyperlink ref="C1190" display="Condulete alumínio ø 1&quot; c/tampa"/>
    <hyperlink ref="C1194" display="Suporte Ref. DT.66844.10 p/tres blocos com, UM bloco c/RJ.45 Cat.5e Ref. DT.99530.00, mais dois blocos cegos Ref. DT 99430.00 ou similar."/>
    <hyperlink ref="D1194"/>
    <hyperlink ref="D1195"/>
    <hyperlink ref="C1195" display="Suporte Ref. DT.66844.10 p/tres blocos com, DOIS blocos c/RJ.45 Cat.5e Ref. DT.99530.00, mais um bloco cego Ref. DT 99430.00 ou similar."/>
    <hyperlink ref="D1196"/>
    <hyperlink ref="C1196" display="Suporte Ref. DT.66844.10 p/tres blocos com, DOIS blocos c/RJ.45 Cat.5e Ref. DT.99530.00, mais um bloco cego Ref. DT 99430.00 ou similar."/>
    <hyperlink ref="C1199" display="Espelho de pvc 4x2&quot; (100x50mm) com:"/>
    <hyperlink ref="D1199"/>
    <hyperlink ref="D1197"/>
    <hyperlink ref="C1197" display="Espelho de PVC 4x2&quot; (100x50mm) ou de Alumínio p/condulete com:"/>
    <hyperlink ref="D1198"/>
    <hyperlink ref="C1198" display="Vergalhão roca total 1/4&quot;"/>
    <hyperlink ref="D1210"/>
    <hyperlink ref="C1210" display="Suporte suspensão para eletrocalha 50x50mm "/>
    <hyperlink ref="G1224"/>
    <hyperlink ref="C1224" display="Eletrocalha perfurada 50x50mm "/>
    <hyperlink ref="D1235"/>
    <hyperlink ref="C1235" display="Suporte suspensão para eletrocalha 50x50mm "/>
    <hyperlink ref="D1225"/>
    <hyperlink ref="C1225" display="Tampa para eletrocalha 50mm"/>
    <hyperlink ref="D1226"/>
    <hyperlink ref="C1226" display="Tampa para eletrocalha 50mm"/>
    <hyperlink ref="D1227"/>
    <hyperlink ref="D1228"/>
    <hyperlink ref="C1228" display="Tampa para eletrocalha 50mm"/>
    <hyperlink ref="C1227" display="Eletroduto de Ferro Falvanizado Leve:"/>
    <hyperlink ref="D1229"/>
    <hyperlink ref="C1229" display="Condulete alumínio ø 1&quot; c/tampa"/>
    <hyperlink ref="G1214"/>
    <hyperlink ref="D1215"/>
    <hyperlink ref="C1215" display="Tampa para eletrocalha 50mm"/>
    <hyperlink ref="C1214" display="Eletroduto de Ferro Falvanizado Leve:"/>
    <hyperlink ref="D1216"/>
    <hyperlink ref="C1216" display="Condulete alumínio ø 1&quot; c/tampa"/>
    <hyperlink ref="D1221"/>
    <hyperlink ref="C1221" display="Suporte suspensão para eletrocalha 50x50mm "/>
    <hyperlink ref="D1090"/>
    <hyperlink ref="C1090" display="Vergalhão roca total 1/4&quot;"/>
    <hyperlink ref="D1091"/>
    <hyperlink ref="C1091" display="Vergalhão roca total 1/4&quot;"/>
    <hyperlink ref="D1167"/>
    <hyperlink ref="D1170"/>
    <hyperlink ref="D1180"/>
    <hyperlink ref="D1181"/>
    <hyperlink ref="D1183"/>
    <hyperlink ref="D1149"/>
    <hyperlink ref="D1241"/>
    <hyperlink ref="D1242"/>
    <hyperlink ref="D1240"/>
    <hyperlink ref="D1168"/>
    <hyperlink ref="C1173" display="Suporte suspensão para eletrocalha 50x50mm "/>
    <hyperlink ref="D1173"/>
    <hyperlink ref="D1243"/>
    <hyperlink ref="C1387" display="Derivação saída eletrodutos p/Canaleta de Alumínio de 73x25mm"/>
    <hyperlink ref="G1343"/>
    <hyperlink ref="D1345"/>
    <hyperlink ref="C1345" display="Tampa para eletrocalha 50mm"/>
    <hyperlink ref="C1343" display="Eletroduto de Ferro Falvanizado Leve:"/>
    <hyperlink ref="D1348"/>
    <hyperlink ref="C1348" display="Condulete alumínio ø 1&quot; c/tampa"/>
    <hyperlink ref="D1333"/>
    <hyperlink ref="C1333" display="          - tomada 2P+T c/ universal"/>
    <hyperlink ref="D1349"/>
    <hyperlink ref="C1349" display="          - tomada 1xP+T 20A/250V NBR 14136 (AZUL) "/>
    <hyperlink ref="D1344"/>
    <hyperlink ref="C1344" display="          - ø 20mm. 3/4&quot;"/>
    <hyperlink ref="D1350"/>
    <hyperlink ref="C1350" display="Espelho de PVC 4x2&quot; (100x50mm) ou de Alumínio p/condulete com:"/>
    <hyperlink ref="D1351"/>
    <hyperlink ref="C1351" display="Vergalhão roca total 1/4&quot;"/>
    <hyperlink ref="D1352"/>
    <hyperlink ref="C1352" display="Vergalhão roca total 1/4&quot;"/>
    <hyperlink ref="C1353" display="Espelho de pvc 4x2&quot; (100x50mm) com:"/>
    <hyperlink ref="D1353"/>
    <hyperlink ref="D1355"/>
    <hyperlink ref="D1362"/>
    <hyperlink ref="D1363"/>
    <hyperlink ref="C1363" display="          - tomada 2P+T c/ universal"/>
    <hyperlink ref="C1362" display="          - tomada 2P+T c/ universal"/>
    <hyperlink ref="D1361"/>
    <hyperlink ref="C1361" display="Vergalhão roca total 1/4&quot;"/>
    <hyperlink ref="D1383"/>
    <hyperlink ref="C1383" display="TE horizontal p/ eletrocalha 50x50mm "/>
    <hyperlink ref="C1415" display="Tampa para eletrocalha 50mm"/>
    <hyperlink ref="C1409" display="Derivação saída eletrodutos p/Canaleta de Alumínio de 73x25mm"/>
    <hyperlink ref="G1420"/>
    <hyperlink ref="D1421"/>
    <hyperlink ref="C1421" display="Tampa para eletrocalha 50mm"/>
    <hyperlink ref="C1420" display="Eletroduto de Ferro Falvanizado Leve:"/>
    <hyperlink ref="D1365"/>
    <hyperlink ref="C1365" display="Tampa para eletrocalha 50mm"/>
    <hyperlink ref="G1366"/>
    <hyperlink ref="D1368"/>
    <hyperlink ref="C1368" display="Tampa para eletrocalha 50mm"/>
    <hyperlink ref="C1366" display="Eletroduto de Ferro Falvanizado Leve:"/>
    <hyperlink ref="D1370"/>
    <hyperlink ref="C1370" display="Condulete alumínio ø 1&quot; c/tampa"/>
    <hyperlink ref="D1367"/>
    <hyperlink ref="C1367" display="          - ø 20mm. 3/4&quot;"/>
    <hyperlink ref="D1371"/>
    <hyperlink ref="C1371" display="Suporte suspensão para eletrocalha 50x50mm "/>
    <hyperlink ref="C1372" display="Espelho de pvc 4x2&quot; (100x50mm) com:"/>
    <hyperlink ref="D1372"/>
    <hyperlink ref="C1671" display="Derivação saída eletrodutos p/Canaleta de Alumínio de 73x25mm"/>
    <hyperlink ref="C1663" display="Derivação saída eletrodutos p/Canaleta de Alumínio de 73x25mm"/>
    <hyperlink ref="G1602"/>
    <hyperlink ref="D1604"/>
    <hyperlink ref="C1604" display="Tampa para eletrocalha 50mm"/>
    <hyperlink ref="C1602" display="Eletroduto de Ferro Falvanizado Leve:"/>
    <hyperlink ref="D1607"/>
    <hyperlink ref="C1607" display="Condulete alumínio ø 1&quot; c/tampa"/>
    <hyperlink ref="D1591"/>
    <hyperlink ref="C1591" display="          - tomada 2P+T c/ universal"/>
    <hyperlink ref="D1608"/>
    <hyperlink ref="C1608" display="          - tomada 1xP+T 20A/250V NBR 14136 (AZUL) "/>
    <hyperlink ref="D1603"/>
    <hyperlink ref="C1603" display="          - ø 20mm. 3/4&quot;"/>
    <hyperlink ref="D1609"/>
    <hyperlink ref="C1609" display="Espelho de PVC 4x2&quot; (100x50mm) ou de Alumínio p/condulete com:"/>
    <hyperlink ref="D1610"/>
    <hyperlink ref="C1610" display="Vergalhão roca total 1/4&quot;"/>
    <hyperlink ref="D1611"/>
    <hyperlink ref="C1611" display="Vergalhão roca total 1/4&quot;"/>
    <hyperlink ref="C1612" display="Espelho de pvc 4x2&quot; (100x50mm) com:"/>
    <hyperlink ref="D1612"/>
    <hyperlink ref="D1615"/>
    <hyperlink ref="D1622"/>
    <hyperlink ref="D1623"/>
    <hyperlink ref="C1623" display="          - tomada 2P+T c/ universal"/>
    <hyperlink ref="C1622" display="          - tomada 2P+T c/ universal"/>
    <hyperlink ref="D1621"/>
    <hyperlink ref="C1621" display="Vergalhão roca total 1/4&quot;"/>
    <hyperlink ref="D1656"/>
    <hyperlink ref="C1656" display="TE horizontal p/ eletrocalha 50x50mm "/>
    <hyperlink ref="D1660"/>
    <hyperlink ref="C1660" display="Suporte suspensão para eletrocalha 50x50mm "/>
    <hyperlink ref="D1652"/>
    <hyperlink ref="C1652" display="TE horizontal p/ eletrocalha 50x50mm "/>
    <hyperlink ref="D1624"/>
    <hyperlink ref="D1626"/>
    <hyperlink ref="C1626" display="Tampa para eletrocalha 50mm"/>
    <hyperlink ref="G1627"/>
    <hyperlink ref="C1629" display="Tampa para eletrocalha 50mm"/>
    <hyperlink ref="C1627" display="Eletroduto de Ferro Falvanizado Leve:"/>
    <hyperlink ref="C1631" display="Condulete alumínio ø 1&quot; c/tampa"/>
    <hyperlink ref="C1628" display="          - ø 20mm. 3/4&quot;"/>
    <hyperlink ref="D1632"/>
    <hyperlink ref="C1632" display="Suporte suspensão para eletrocalha 50x50mm "/>
    <hyperlink ref="C1633" display="Espelho de pvc 4x2&quot; (100x50mm) com:"/>
    <hyperlink ref="D1633"/>
    <hyperlink ref="D1629"/>
    <hyperlink ref="D1628"/>
    <hyperlink ref="D1631"/>
    <hyperlink ref="D1644"/>
    <hyperlink ref="D1642"/>
    <hyperlink ref="C1642" display="Vergalhão rosca total 1/4&quot; p/fixação perfilado 38x38mm (1,5)"/>
    <hyperlink ref="C1644" display="          - tomada 2P+T c/ universal"/>
    <hyperlink ref="D1637"/>
    <hyperlink ref="C1640" display="Emendas &quot;T&quot; ou  &quot;X&quot;  para perfilado 38x38mm  "/>
    <hyperlink ref="C1638" display="Fixação Lateral 4 furos p/perfilado 38x38mm"/>
    <hyperlink ref="C1639" display="Emendas Internas (&quot;I&quot;, &quot;L&quot;) para perfilado 38x38mm  "/>
    <hyperlink ref="C1637" display="Perfilado perfurado 38x38mm "/>
    <hyperlink ref="D1639"/>
    <hyperlink ref="D1641"/>
    <hyperlink ref="C1641" display="Vergalhão roca total 1/4&quot;"/>
    <hyperlink ref="D1640"/>
    <hyperlink ref="D1638"/>
    <hyperlink ref="D1645"/>
    <hyperlink ref="D1646"/>
    <hyperlink ref="D1720"/>
    <hyperlink ref="C1720" display="Cabo de cobre unipolar #2,5mm² flexível HF (Não Halogenado), 70°C  450/750V AFUMEX, AFITOX ou similar "/>
    <hyperlink ref="C1725" display="Tampa para eletrocalha 50mm"/>
    <hyperlink ref="D1184"/>
    <hyperlink ref="D1422"/>
    <hyperlink ref="C1422" display="Condulete alumínio ø 1&quot; c/tampa"/>
    <hyperlink ref="D1717"/>
    <hyperlink ref="C1717" display="Condulete alumínio ø 1&quot; c/tampa"/>
    <hyperlink ref="C1716" display="Suporte suspensão para eletrocalha 50x50mm "/>
    <hyperlink ref="D1233"/>
    <hyperlink ref="C1233" display="Suporte suspensão para eletrocalha 50x50mm "/>
    <hyperlink ref="C1234" display="Espelho de pvc 4x2&quot; (100x50mm) com:"/>
    <hyperlink ref="D1234"/>
  </hyperlinks>
  <printOptions horizontalCentered="1"/>
  <pageMargins left="0.19685039370078741" right="0.19685039370078741" top="1.1023622047244095" bottom="0.39370078740157483" header="0.23622047244094491" footer="0.23622047244094491"/>
  <pageSetup paperSize="9" scale="81" fitToHeight="0" orientation="landscape" r:id="rId1"/>
  <headerFooter alignWithMargins="0">
    <oddHeader>&amp;L&amp;"MS Sans Serif,Negrito"&amp;12&amp;G
&amp;"-,Negrito"&amp;11BANCO DO ESTADO DO RIO GRANDE DO SUL S. A.
UNIDADE DE ENGENHARIA&amp;R&amp;"-,Negrito"FOLHA &amp;P/ &amp;N</oddHeader>
    <oddFooter>&amp;C&amp;"-,Regular"
&amp;P de &amp;N&amp;R&amp;"-,Regular"&amp;D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PGDM DIVERSAS AGÊNCIAS</vt:lpstr>
      <vt:lpstr>'PGDM DIVERSAS AGÊNCIAS'!Area_de_impressao</vt:lpstr>
      <vt:lpstr>'PGDM DIVERSAS AGÊNCIAS'!Titulos_de_impressao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Neves Casagrande</dc:creator>
  <cp:lastModifiedBy>Rodrigo Maciel</cp:lastModifiedBy>
  <cp:lastPrinted>2018-10-25T19:24:54Z</cp:lastPrinted>
  <dcterms:created xsi:type="dcterms:W3CDTF">2018-06-04T17:05:48Z</dcterms:created>
  <dcterms:modified xsi:type="dcterms:W3CDTF">2018-11-21T17:35:28Z</dcterms:modified>
</cp:coreProperties>
</file>